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abini/Dropbox/UNIVERSITA'/DIDATTICA/PREPSCHOOL/2025/"/>
    </mc:Choice>
  </mc:AlternateContent>
  <xr:revisionPtr revIDLastSave="0" documentId="13_ncr:1_{AFD929E6-E724-E84D-8B64-42FC3BE97AC7}" xr6:coauthVersionLast="47" xr6:coauthVersionMax="47" xr10:uidLastSave="{00000000-0000-0000-0000-000000000000}"/>
  <bookViews>
    <workbookView xWindow="0" yWindow="760" windowWidth="14560" windowHeight="18880" activeTab="1" xr2:uid="{594C85EE-7016-4541-9CBA-0399F3A3D2D1}"/>
  </bookViews>
  <sheets>
    <sheet name="Esercizio 1" sheetId="1" r:id="rId1"/>
    <sheet name="Esercizi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2" l="1"/>
  <c r="C129" i="2"/>
  <c r="B129" i="2"/>
  <c r="D127" i="2"/>
  <c r="D131" i="2" s="1"/>
  <c r="C127" i="2"/>
  <c r="C131" i="2" s="1"/>
  <c r="B127" i="2"/>
  <c r="B131" i="2" s="1"/>
  <c r="D119" i="2"/>
  <c r="C119" i="2"/>
  <c r="B119" i="2"/>
  <c r="E119" i="2" s="1"/>
  <c r="E117" i="2"/>
  <c r="E110" i="2"/>
  <c r="E109" i="2"/>
  <c r="E108" i="2"/>
  <c r="E107" i="2"/>
  <c r="E106" i="2"/>
  <c r="E105" i="2"/>
  <c r="E104" i="2"/>
  <c r="E103" i="2"/>
  <c r="E102" i="2"/>
  <c r="E101" i="2"/>
  <c r="E100" i="2"/>
  <c r="D99" i="2"/>
  <c r="D144" i="2" s="1"/>
  <c r="D158" i="2" s="1"/>
  <c r="C99" i="2"/>
  <c r="C144" i="2" s="1"/>
  <c r="C158" i="2" s="1"/>
  <c r="B99" i="2"/>
  <c r="B144" i="2" s="1"/>
  <c r="D94" i="2"/>
  <c r="C94" i="2"/>
  <c r="B94" i="2"/>
  <c r="E94" i="2" s="1"/>
  <c r="D92" i="2"/>
  <c r="C92" i="2"/>
  <c r="B92" i="2"/>
  <c r="E85" i="2"/>
  <c r="E84" i="2"/>
  <c r="E83" i="2"/>
  <c r="E82" i="2"/>
  <c r="E81" i="2"/>
  <c r="E80" i="2"/>
  <c r="E79" i="2"/>
  <c r="E78" i="2"/>
  <c r="E75" i="2"/>
  <c r="D74" i="2"/>
  <c r="C74" i="2"/>
  <c r="B74" i="2"/>
  <c r="E74" i="2" s="1"/>
  <c r="E76" i="2" s="1"/>
  <c r="E71" i="2"/>
  <c r="E70" i="2"/>
  <c r="D68" i="2"/>
  <c r="D142" i="2" s="1"/>
  <c r="D156" i="2" s="1"/>
  <c r="C68" i="2"/>
  <c r="C142" i="2" s="1"/>
  <c r="C156" i="2" s="1"/>
  <c r="B68" i="2"/>
  <c r="E68" i="2" s="1"/>
  <c r="D66" i="2"/>
  <c r="C66" i="2"/>
  <c r="B66" i="2"/>
  <c r="E36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E5" i="2"/>
  <c r="B21" i="1"/>
  <c r="D126" i="1"/>
  <c r="D130" i="1" s="1"/>
  <c r="C126" i="1"/>
  <c r="C130" i="1" s="1"/>
  <c r="B126" i="1"/>
  <c r="B130" i="1" s="1"/>
  <c r="C128" i="1"/>
  <c r="D128" i="1"/>
  <c r="B128" i="1"/>
  <c r="E36" i="1"/>
  <c r="E117" i="1" s="1"/>
  <c r="C119" i="1"/>
  <c r="D119" i="1"/>
  <c r="B119" i="1"/>
  <c r="E84" i="1"/>
  <c r="E75" i="1"/>
  <c r="E85" i="1"/>
  <c r="E83" i="1"/>
  <c r="E80" i="1"/>
  <c r="E81" i="1"/>
  <c r="E82" i="1"/>
  <c r="E79" i="1"/>
  <c r="E78" i="1"/>
  <c r="D74" i="1"/>
  <c r="C74" i="1"/>
  <c r="B74" i="1"/>
  <c r="E71" i="1"/>
  <c r="E70" i="1"/>
  <c r="C68" i="1"/>
  <c r="C141" i="1" s="1"/>
  <c r="C154" i="1" s="1"/>
  <c r="D68" i="1"/>
  <c r="D141" i="1" s="1"/>
  <c r="D154" i="1" s="1"/>
  <c r="B68" i="1"/>
  <c r="B141" i="1" s="1"/>
  <c r="B154" i="1" s="1"/>
  <c r="B94" i="1"/>
  <c r="C66" i="1"/>
  <c r="D66" i="1"/>
  <c r="B66" i="1"/>
  <c r="B92" i="1"/>
  <c r="B22" i="1"/>
  <c r="E110" i="1"/>
  <c r="E109" i="1"/>
  <c r="E108" i="1"/>
  <c r="E107" i="1"/>
  <c r="E106" i="1"/>
  <c r="E104" i="1"/>
  <c r="E103" i="1"/>
  <c r="E102" i="1"/>
  <c r="E101" i="1"/>
  <c r="E100" i="1"/>
  <c r="E105" i="1"/>
  <c r="C99" i="1"/>
  <c r="C143" i="1" s="1"/>
  <c r="C156" i="1" s="1"/>
  <c r="D99" i="1"/>
  <c r="D143" i="1" s="1"/>
  <c r="D156" i="1" s="1"/>
  <c r="B99" i="1"/>
  <c r="B143" i="1" s="1"/>
  <c r="C94" i="1"/>
  <c r="D94" i="1"/>
  <c r="C92" i="1"/>
  <c r="D92" i="1"/>
  <c r="D26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C21" i="1"/>
  <c r="D21" i="1"/>
  <c r="E5" i="1"/>
  <c r="C95" i="2" l="1"/>
  <c r="C96" i="2" s="1"/>
  <c r="C97" i="2" s="1"/>
  <c r="B142" i="2"/>
  <c r="B156" i="2" s="1"/>
  <c r="B151" i="2"/>
  <c r="C151" i="2"/>
  <c r="E86" i="2"/>
  <c r="D95" i="2"/>
  <c r="D96" i="2" s="1"/>
  <c r="E66" i="2"/>
  <c r="B132" i="2"/>
  <c r="B133" i="2" s="1"/>
  <c r="E150" i="2"/>
  <c r="C132" i="2"/>
  <c r="C133" i="2" s="1"/>
  <c r="E131" i="2"/>
  <c r="E129" i="2"/>
  <c r="D132" i="2"/>
  <c r="B69" i="2"/>
  <c r="C69" i="2"/>
  <c r="C143" i="2" s="1"/>
  <c r="C157" i="2" s="1"/>
  <c r="C159" i="2" s="1"/>
  <c r="D151" i="2"/>
  <c r="E151" i="2" s="1"/>
  <c r="D97" i="2"/>
  <c r="E156" i="2"/>
  <c r="E144" i="2"/>
  <c r="B143" i="2"/>
  <c r="D133" i="2"/>
  <c r="D69" i="2"/>
  <c r="D143" i="2" s="1"/>
  <c r="D157" i="2" s="1"/>
  <c r="D159" i="2" s="1"/>
  <c r="E99" i="2"/>
  <c r="E111" i="2" s="1"/>
  <c r="E116" i="2" s="1"/>
  <c r="E92" i="2"/>
  <c r="B158" i="2"/>
  <c r="E158" i="2" s="1"/>
  <c r="B95" i="2"/>
  <c r="E142" i="2"/>
  <c r="E143" i="1"/>
  <c r="B156" i="1"/>
  <c r="E156" i="1" s="1"/>
  <c r="E148" i="1"/>
  <c r="D149" i="1"/>
  <c r="C149" i="1"/>
  <c r="C144" i="1"/>
  <c r="B149" i="1"/>
  <c r="E154" i="1"/>
  <c r="E119" i="1"/>
  <c r="C131" i="1"/>
  <c r="C132" i="1" s="1"/>
  <c r="E141" i="1"/>
  <c r="B95" i="1"/>
  <c r="B96" i="1" s="1"/>
  <c r="B97" i="1" s="1"/>
  <c r="D131" i="1"/>
  <c r="D132" i="1" s="1"/>
  <c r="E128" i="1"/>
  <c r="E130" i="1"/>
  <c r="B131" i="1"/>
  <c r="E86" i="1"/>
  <c r="E68" i="1"/>
  <c r="E74" i="1"/>
  <c r="E76" i="1" s="1"/>
  <c r="B69" i="1"/>
  <c r="B142" i="1" s="1"/>
  <c r="B155" i="1" s="1"/>
  <c r="D69" i="1"/>
  <c r="D142" i="1" s="1"/>
  <c r="D144" i="1" s="1"/>
  <c r="C69" i="1"/>
  <c r="C142" i="1" s="1"/>
  <c r="E99" i="1"/>
  <c r="E111" i="1" s="1"/>
  <c r="E116" i="1" s="1"/>
  <c r="E134" i="1" s="1"/>
  <c r="E66" i="1"/>
  <c r="E94" i="1"/>
  <c r="D95" i="1"/>
  <c r="D96" i="1" s="1"/>
  <c r="D97" i="1" s="1"/>
  <c r="C95" i="1"/>
  <c r="C96" i="1" s="1"/>
  <c r="C97" i="1" s="1"/>
  <c r="E92" i="1"/>
  <c r="E132" i="2" l="1"/>
  <c r="C145" i="2"/>
  <c r="E152" i="2"/>
  <c r="B96" i="2"/>
  <c r="B97" i="2" s="1"/>
  <c r="E95" i="2"/>
  <c r="E96" i="2" s="1"/>
  <c r="E97" i="2" s="1"/>
  <c r="E135" i="2"/>
  <c r="E69" i="2"/>
  <c r="E72" i="2" s="1"/>
  <c r="E87" i="2" s="1"/>
  <c r="B157" i="2"/>
  <c r="E143" i="2"/>
  <c r="E133" i="2"/>
  <c r="E134" i="2" s="1"/>
  <c r="D145" i="2"/>
  <c r="B145" i="2"/>
  <c r="B144" i="1"/>
  <c r="B157" i="1"/>
  <c r="E149" i="1"/>
  <c r="E150" i="1" s="1"/>
  <c r="B151" i="1" s="1"/>
  <c r="B158" i="1" s="1"/>
  <c r="B159" i="1" s="1"/>
  <c r="E144" i="1"/>
  <c r="C155" i="1"/>
  <c r="C157" i="1" s="1"/>
  <c r="D155" i="1"/>
  <c r="D157" i="1" s="1"/>
  <c r="E131" i="1"/>
  <c r="E142" i="1"/>
  <c r="B132" i="1"/>
  <c r="E132" i="1" s="1"/>
  <c r="E133" i="1" s="1"/>
  <c r="E135" i="1" s="1"/>
  <c r="E69" i="1"/>
  <c r="E72" i="1" s="1"/>
  <c r="E87" i="1" s="1"/>
  <c r="E95" i="1"/>
  <c r="E96" i="1" s="1"/>
  <c r="E97" i="1" s="1"/>
  <c r="E118" i="1" s="1"/>
  <c r="C153" i="2" l="1"/>
  <c r="C160" i="2" s="1"/>
  <c r="C161" i="2" s="1"/>
  <c r="B153" i="2"/>
  <c r="D153" i="2"/>
  <c r="D160" i="2" s="1"/>
  <c r="D161" i="2" s="1"/>
  <c r="E145" i="2"/>
  <c r="D151" i="1"/>
  <c r="D158" i="1" s="1"/>
  <c r="D159" i="1" s="1"/>
  <c r="C151" i="1"/>
  <c r="C158" i="1" s="1"/>
  <c r="C159" i="1" s="1"/>
  <c r="E118" i="2"/>
  <c r="E120" i="2" s="1"/>
  <c r="E112" i="2"/>
  <c r="E137" i="2" s="1"/>
  <c r="E157" i="2"/>
  <c r="B159" i="2"/>
  <c r="E138" i="2"/>
  <c r="E136" i="2"/>
  <c r="E158" i="1"/>
  <c r="E157" i="1"/>
  <c r="E155" i="1"/>
  <c r="E120" i="1"/>
  <c r="E121" i="1" s="1"/>
  <c r="E112" i="1"/>
  <c r="E136" i="1" s="1"/>
  <c r="E137" i="1" s="1"/>
  <c r="E153" i="2" l="1"/>
  <c r="B160" i="2"/>
  <c r="E160" i="2" s="1"/>
  <c r="E151" i="1"/>
  <c r="E159" i="1"/>
  <c r="E159" i="2"/>
  <c r="E161" i="2" s="1"/>
  <c r="B161" i="2"/>
  <c r="E122" i="2"/>
  <c r="E121" i="2"/>
  <c r="E122" i="1"/>
</calcChain>
</file>

<file path=xl/sharedStrings.xml><?xml version="1.0" encoding="utf-8"?>
<sst xmlns="http://schemas.openxmlformats.org/spreadsheetml/2006/main" count="317" uniqueCount="93">
  <si>
    <t>Quantità mensili  prodotte e vendute</t>
  </si>
  <si>
    <t>Prezzo medio di vendita</t>
  </si>
  <si>
    <t>Costi variabili</t>
  </si>
  <si>
    <t>Totale</t>
  </si>
  <si>
    <t>Costi fissi</t>
  </si>
  <si>
    <t>MOD taglio, stiratura, confezionamento</t>
  </si>
  <si>
    <t>MOD disegno e cucitura</t>
  </si>
  <si>
    <t>MOD finitura</t>
  </si>
  <si>
    <t>Disegno</t>
  </si>
  <si>
    <t>Taglio</t>
  </si>
  <si>
    <t>Cucitura</t>
  </si>
  <si>
    <t>Finitura</t>
  </si>
  <si>
    <t>Stiro</t>
  </si>
  <si>
    <t>Confezione</t>
  </si>
  <si>
    <t>Riartizione MOD tra reparti per prodotto</t>
  </si>
  <si>
    <t>Ore lavorate mensili per reparto</t>
  </si>
  <si>
    <t>Costo unitario MP</t>
  </si>
  <si>
    <t>Conto economico a margine di contribuzione</t>
  </si>
  <si>
    <t>Ricavi delle vendite</t>
  </si>
  <si>
    <t>Materie prime</t>
  </si>
  <si>
    <t>MOD</t>
  </si>
  <si>
    <t>Margine di contribuzione</t>
  </si>
  <si>
    <t>Stipendio PM</t>
  </si>
  <si>
    <t>Stipendio annuo Direttore produzione</t>
  </si>
  <si>
    <t xml:space="preserve">Sipendio annuo capo reparto disegno </t>
  </si>
  <si>
    <t>Sipendio annuo capo reparto taglio</t>
  </si>
  <si>
    <t>Sipendio annuo capo reparto cucitura</t>
  </si>
  <si>
    <t>Sipendio annuo capo reparto finitura</t>
  </si>
  <si>
    <t>Sipendio annuo capo reparto stiratura</t>
  </si>
  <si>
    <t>Sipendio annuo capo reparto confezionamento</t>
  </si>
  <si>
    <t xml:space="preserve">Stipendio annuo PM </t>
  </si>
  <si>
    <t>Stipendio annuo direttore commerciale</t>
  </si>
  <si>
    <t>Stipendio annuo direttore amministrativo</t>
  </si>
  <si>
    <t>Stipendio mensile Direttore produzione</t>
  </si>
  <si>
    <t xml:space="preserve">Sipendio mensile capo reparto disegno </t>
  </si>
  <si>
    <t>Sipendio mensile capo reparto taglio</t>
  </si>
  <si>
    <t>Sipendio mensile capo reparto cucitura</t>
  </si>
  <si>
    <t>Sipendio mensile capo reparto finitura</t>
  </si>
  <si>
    <t>Sipendio mensile capo reparto stiratura</t>
  </si>
  <si>
    <t>Sipendio mensile capo reparto confezionamento</t>
  </si>
  <si>
    <t>Stipendio mensile direttore commerciale</t>
  </si>
  <si>
    <t>Stipendio mensile direttore amministrativo</t>
  </si>
  <si>
    <t>Margine operativo</t>
  </si>
  <si>
    <t>Costo del venduto</t>
  </si>
  <si>
    <t>Margine lordo</t>
  </si>
  <si>
    <t>Stipendio annuo manutentore</t>
  </si>
  <si>
    <t>Costi commerciali</t>
  </si>
  <si>
    <t>Totale costi commerciali</t>
  </si>
  <si>
    <t>Costi generali e amministrativi</t>
  </si>
  <si>
    <t>Sipendio mensile Direttore di produzione</t>
  </si>
  <si>
    <t>Stipendio mensile Direttore amministrativo</t>
  </si>
  <si>
    <t>Totale costi generali e amministrativi</t>
  </si>
  <si>
    <t>Margine operarativo</t>
  </si>
  <si>
    <t>Punto di pareggio</t>
  </si>
  <si>
    <t>Margine di contribuzione unitario</t>
  </si>
  <si>
    <t>Totale costi fissi</t>
  </si>
  <si>
    <t>Unità prodotte e vendute</t>
  </si>
  <si>
    <t>Punto di pareggio (quantità)</t>
  </si>
  <si>
    <t>Costi fissi mensili</t>
  </si>
  <si>
    <t>Costi fissi annuali</t>
  </si>
  <si>
    <t>Punto di pareggio mensile (quantità)</t>
  </si>
  <si>
    <t>Costo unitario MP corrente</t>
  </si>
  <si>
    <t>Costo unitario MP atteso</t>
  </si>
  <si>
    <t>Margine operativo desiderato</t>
  </si>
  <si>
    <t>Punto di pareggio atteso</t>
  </si>
  <si>
    <t>Punto di pareggio atteso con utile desiderato</t>
  </si>
  <si>
    <t>MP</t>
  </si>
  <si>
    <t xml:space="preserve">Costo primo </t>
  </si>
  <si>
    <t>RIPARTIZIONE COSTI INDIRETTI</t>
  </si>
  <si>
    <t>Costi indiretti</t>
  </si>
  <si>
    <t>Stipendio mensile manutentore</t>
  </si>
  <si>
    <t>Stipendio mensile PM</t>
  </si>
  <si>
    <t>Stipendio mensile Direttore commerciale</t>
  </si>
  <si>
    <t>Totale ore MOD (base di ripartizione)</t>
  </si>
  <si>
    <t>Coefficiente unitario di ripartizione</t>
  </si>
  <si>
    <t>Costi indiretti attributi al prodotto</t>
  </si>
  <si>
    <t>Costo pieno industriale</t>
  </si>
  <si>
    <t>Totale costi variabili</t>
  </si>
  <si>
    <t>Outodoor</t>
  </si>
  <si>
    <t>Workwear</t>
  </si>
  <si>
    <t>Rescue</t>
  </si>
  <si>
    <t>DATI</t>
  </si>
  <si>
    <t>COSTI FISSI</t>
  </si>
  <si>
    <t>COSTI VARIABILI</t>
  </si>
  <si>
    <t>Manodopera Diretta (MOD)</t>
  </si>
  <si>
    <t>QUESITO 2</t>
  </si>
  <si>
    <t>QUESITO 3</t>
  </si>
  <si>
    <t>Conto economico a costo del venduto</t>
  </si>
  <si>
    <t>QUESITO 4</t>
  </si>
  <si>
    <t>E</t>
  </si>
  <si>
    <t>QUESITO 1</t>
  </si>
  <si>
    <t>QUESITO 2 e 3</t>
  </si>
  <si>
    <t>QUESITO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</si>
</sst>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_-* #,##0.00\ _€_-;\-* #,##0.00\ _€_-;_-* &quot;-&quot;??\ _€_-;_-@_-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EDFB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164" fontId="2" fillId="0" borderId="0" xfId="1" applyNumberFormat="1" applyFont="1" applyFill="1"/>
    <xf numFmtId="164" fontId="2" fillId="0" borderId="1" xfId="1" applyNumberFormat="1" applyFont="1" applyBorder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horizontal="right" indent="1"/>
    </xf>
    <xf numFmtId="164" fontId="3" fillId="0" borderId="1" xfId="0" applyNumberFormat="1" applyFont="1" applyBorder="1"/>
    <xf numFmtId="164" fontId="2" fillId="0" borderId="1" xfId="1" applyNumberFormat="1" applyFont="1" applyFill="1" applyBorder="1"/>
    <xf numFmtId="164" fontId="3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/>
    <xf numFmtId="165" fontId="3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2" fillId="0" borderId="0" xfId="1" applyNumberFormat="1" applyFont="1" applyFill="1" applyBorder="1"/>
    <xf numFmtId="0" fontId="2" fillId="3" borderId="0" xfId="0" applyFont="1" applyFill="1"/>
    <xf numFmtId="0" fontId="3" fillId="3" borderId="0" xfId="0" applyFont="1" applyFill="1"/>
    <xf numFmtId="164" fontId="2" fillId="3" borderId="0" xfId="1" applyNumberFormat="1" applyFont="1" applyFill="1" applyBorder="1"/>
    <xf numFmtId="9" fontId="2" fillId="0" borderId="1" xfId="0" applyNumberFormat="1" applyFont="1" applyBorder="1" applyAlignment="1">
      <alignment vertical="center" wrapText="1"/>
    </xf>
    <xf numFmtId="0" fontId="3" fillId="0" borderId="0" xfId="0" applyFont="1"/>
    <xf numFmtId="0" fontId="5" fillId="4" borderId="0" xfId="0" applyFont="1" applyFill="1"/>
    <xf numFmtId="164" fontId="4" fillId="4" borderId="0" xfId="0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2D42-01CA-FB40-8CBF-3ADE118F6481}">
  <dimension ref="A2:N159"/>
  <sheetViews>
    <sheetView topLeftCell="A34" workbookViewId="0">
      <selection activeCell="A43" sqref="A43:E43"/>
    </sheetView>
  </sheetViews>
  <sheetFormatPr baseColWidth="10" defaultRowHeight="16" x14ac:dyDescent="0.2"/>
  <cols>
    <col min="1" max="1" width="42.6640625" style="1" bestFit="1" customWidth="1"/>
    <col min="2" max="2" width="14.5" style="1" bestFit="1" customWidth="1"/>
    <col min="3" max="5" width="13" style="1" bestFit="1" customWidth="1"/>
    <col min="6" max="6" width="10.83203125" style="1"/>
    <col min="7" max="7" width="16.6640625" style="1" bestFit="1" customWidth="1"/>
    <col min="8" max="9" width="15" style="1" bestFit="1" customWidth="1"/>
    <col min="10" max="10" width="14" style="1" bestFit="1" customWidth="1"/>
    <col min="11" max="16384" width="10.83203125" style="1"/>
  </cols>
  <sheetData>
    <row r="2" spans="1:14" x14ac:dyDescent="0.2">
      <c r="A2" s="37" t="s">
        <v>81</v>
      </c>
      <c r="B2" s="37"/>
      <c r="C2" s="37"/>
      <c r="D2" s="37"/>
      <c r="E2" s="37"/>
    </row>
    <row r="4" spans="1:14" x14ac:dyDescent="0.2">
      <c r="A4" s="18"/>
      <c r="B4" s="3" t="s">
        <v>78</v>
      </c>
      <c r="C4" s="3" t="s">
        <v>79</v>
      </c>
      <c r="D4" s="3" t="s">
        <v>80</v>
      </c>
      <c r="E4" s="17" t="s">
        <v>3</v>
      </c>
    </row>
    <row r="5" spans="1:14" x14ac:dyDescent="0.2">
      <c r="A5" s="3" t="s">
        <v>0</v>
      </c>
      <c r="B5" s="10">
        <v>2200</v>
      </c>
      <c r="C5" s="10">
        <v>5000</v>
      </c>
      <c r="D5" s="10">
        <v>2500</v>
      </c>
      <c r="E5" s="10">
        <f>+B5+C5+D5</f>
        <v>9700</v>
      </c>
    </row>
    <row r="6" spans="1:14" x14ac:dyDescent="0.2">
      <c r="A6" s="3" t="s">
        <v>1</v>
      </c>
      <c r="B6" s="4">
        <v>650</v>
      </c>
      <c r="C6" s="4">
        <v>350</v>
      </c>
      <c r="D6" s="4">
        <v>500</v>
      </c>
      <c r="E6" s="4"/>
      <c r="H6" s="5"/>
      <c r="I6" s="5"/>
      <c r="J6" s="5"/>
      <c r="K6" s="5"/>
      <c r="L6" s="5"/>
      <c r="M6" s="5"/>
      <c r="N6" s="5"/>
    </row>
    <row r="7" spans="1:14" x14ac:dyDescent="0.2">
      <c r="A7" s="3" t="s">
        <v>16</v>
      </c>
      <c r="B7" s="4">
        <v>250</v>
      </c>
      <c r="C7" s="4">
        <v>150</v>
      </c>
      <c r="D7" s="4">
        <v>200</v>
      </c>
      <c r="E7" s="3"/>
    </row>
    <row r="8" spans="1:14" x14ac:dyDescent="0.2">
      <c r="A8" s="3" t="s">
        <v>5</v>
      </c>
      <c r="B8" s="4">
        <v>10</v>
      </c>
      <c r="C8" s="4">
        <v>10</v>
      </c>
      <c r="D8" s="4">
        <v>10</v>
      </c>
      <c r="E8" s="3"/>
      <c r="H8" s="5"/>
      <c r="I8" s="6"/>
      <c r="J8" s="6"/>
      <c r="K8" s="6"/>
      <c r="L8" s="6"/>
      <c r="M8" s="6"/>
      <c r="N8" s="6"/>
    </row>
    <row r="9" spans="1:14" x14ac:dyDescent="0.2">
      <c r="A9" s="3" t="s">
        <v>6</v>
      </c>
      <c r="B9" s="4">
        <v>12</v>
      </c>
      <c r="C9" s="4">
        <v>12</v>
      </c>
      <c r="D9" s="4">
        <v>12</v>
      </c>
      <c r="E9" s="3"/>
    </row>
    <row r="10" spans="1:14" x14ac:dyDescent="0.2">
      <c r="A10" s="3" t="s">
        <v>7</v>
      </c>
      <c r="B10" s="4">
        <v>15</v>
      </c>
      <c r="C10" s="4">
        <v>15</v>
      </c>
      <c r="D10" s="4">
        <v>15</v>
      </c>
      <c r="E10" s="3"/>
    </row>
    <row r="11" spans="1:14" x14ac:dyDescent="0.2">
      <c r="A11" s="3"/>
      <c r="B11" s="3"/>
      <c r="C11" s="3"/>
      <c r="D11" s="3"/>
      <c r="E11" s="3"/>
    </row>
    <row r="12" spans="1:14" x14ac:dyDescent="0.2">
      <c r="A12" s="3" t="s">
        <v>14</v>
      </c>
      <c r="B12" s="3"/>
      <c r="C12" s="3"/>
      <c r="D12" s="3"/>
      <c r="E12" s="3"/>
    </row>
    <row r="13" spans="1:14" ht="17" x14ac:dyDescent="0.2">
      <c r="A13" s="7" t="s">
        <v>8</v>
      </c>
      <c r="B13" s="9">
        <v>0.3</v>
      </c>
      <c r="C13" s="9">
        <v>0.4</v>
      </c>
      <c r="D13" s="9">
        <v>0.3</v>
      </c>
      <c r="E13" s="3"/>
    </row>
    <row r="14" spans="1:14" ht="17" x14ac:dyDescent="0.2">
      <c r="A14" s="7" t="s">
        <v>9</v>
      </c>
      <c r="B14" s="9">
        <v>0.25</v>
      </c>
      <c r="C14" s="9">
        <v>0.35</v>
      </c>
      <c r="D14" s="9">
        <v>0.4</v>
      </c>
      <c r="E14" s="3"/>
    </row>
    <row r="15" spans="1:14" ht="17" x14ac:dyDescent="0.2">
      <c r="A15" s="7" t="s">
        <v>10</v>
      </c>
      <c r="B15" s="9">
        <v>0.4</v>
      </c>
      <c r="C15" s="9">
        <v>0.4</v>
      </c>
      <c r="D15" s="9">
        <v>0.2</v>
      </c>
      <c r="E15" s="3"/>
    </row>
    <row r="16" spans="1:14" ht="17" x14ac:dyDescent="0.2">
      <c r="A16" s="7" t="s">
        <v>11</v>
      </c>
      <c r="B16" s="9">
        <v>0.3</v>
      </c>
      <c r="C16" s="9">
        <v>0.5</v>
      </c>
      <c r="D16" s="9">
        <v>0.2</v>
      </c>
      <c r="E16" s="3"/>
    </row>
    <row r="17" spans="1:10" ht="17" x14ac:dyDescent="0.2">
      <c r="A17" s="7" t="s">
        <v>12</v>
      </c>
      <c r="B17" s="9">
        <v>0.4</v>
      </c>
      <c r="C17" s="9">
        <v>0.3</v>
      </c>
      <c r="D17" s="9">
        <v>0.3</v>
      </c>
      <c r="E17" s="3"/>
    </row>
    <row r="18" spans="1:10" ht="17" x14ac:dyDescent="0.2">
      <c r="A18" s="7" t="s">
        <v>13</v>
      </c>
      <c r="B18" s="9">
        <v>0.5</v>
      </c>
      <c r="C18" s="9">
        <v>0.3</v>
      </c>
      <c r="D18" s="9">
        <v>0.2</v>
      </c>
      <c r="E18" s="3"/>
    </row>
    <row r="19" spans="1:10" x14ac:dyDescent="0.2">
      <c r="A19" s="7"/>
      <c r="B19" s="40"/>
      <c r="C19" s="40"/>
      <c r="D19" s="40"/>
      <c r="E19" s="3"/>
    </row>
    <row r="20" spans="1:10" x14ac:dyDescent="0.2">
      <c r="A20" s="3" t="s">
        <v>15</v>
      </c>
      <c r="B20" s="3"/>
      <c r="C20" s="3"/>
      <c r="D20" s="3"/>
      <c r="E20" s="3"/>
    </row>
    <row r="21" spans="1:10" ht="17" x14ac:dyDescent="0.2">
      <c r="A21" s="7" t="s">
        <v>8</v>
      </c>
      <c r="B21" s="8">
        <f t="shared" ref="B21:D26" si="0">+$E21*B13</f>
        <v>7500</v>
      </c>
      <c r="C21" s="8">
        <f t="shared" si="0"/>
        <v>10000</v>
      </c>
      <c r="D21" s="8">
        <f t="shared" si="0"/>
        <v>7500</v>
      </c>
      <c r="E21" s="10">
        <v>25000</v>
      </c>
      <c r="G21" s="12"/>
      <c r="H21" s="12"/>
      <c r="I21" s="12"/>
      <c r="J21" s="12"/>
    </row>
    <row r="22" spans="1:10" ht="17" x14ac:dyDescent="0.2">
      <c r="A22" s="7" t="s">
        <v>9</v>
      </c>
      <c r="B22" s="8">
        <f t="shared" si="0"/>
        <v>11250</v>
      </c>
      <c r="C22" s="8">
        <f t="shared" si="0"/>
        <v>15749.999999999998</v>
      </c>
      <c r="D22" s="8">
        <f t="shared" si="0"/>
        <v>18000</v>
      </c>
      <c r="E22" s="10">
        <v>45000</v>
      </c>
      <c r="G22" s="11"/>
      <c r="H22" s="12"/>
      <c r="I22" s="12"/>
      <c r="J22" s="12"/>
    </row>
    <row r="23" spans="1:10" ht="17" x14ac:dyDescent="0.2">
      <c r="A23" s="7" t="s">
        <v>10</v>
      </c>
      <c r="B23" s="8">
        <f t="shared" si="0"/>
        <v>20000</v>
      </c>
      <c r="C23" s="8">
        <f t="shared" si="0"/>
        <v>20000</v>
      </c>
      <c r="D23" s="8">
        <f t="shared" si="0"/>
        <v>10000</v>
      </c>
      <c r="E23" s="10">
        <v>50000</v>
      </c>
      <c r="G23" s="11"/>
      <c r="H23" s="12"/>
      <c r="I23" s="12"/>
      <c r="J23" s="12"/>
    </row>
    <row r="24" spans="1:10" ht="17" x14ac:dyDescent="0.2">
      <c r="A24" s="7" t="s">
        <v>11</v>
      </c>
      <c r="B24" s="8">
        <f t="shared" si="0"/>
        <v>9000</v>
      </c>
      <c r="C24" s="8">
        <f t="shared" si="0"/>
        <v>15000</v>
      </c>
      <c r="D24" s="8">
        <f t="shared" si="0"/>
        <v>6000</v>
      </c>
      <c r="E24" s="10">
        <v>30000</v>
      </c>
      <c r="G24" s="11"/>
      <c r="H24" s="12"/>
      <c r="I24" s="12"/>
      <c r="J24" s="12"/>
    </row>
    <row r="25" spans="1:10" ht="17" x14ac:dyDescent="0.2">
      <c r="A25" s="7" t="s">
        <v>12</v>
      </c>
      <c r="B25" s="8">
        <f t="shared" si="0"/>
        <v>14000</v>
      </c>
      <c r="C25" s="8">
        <f t="shared" si="0"/>
        <v>10500</v>
      </c>
      <c r="D25" s="8">
        <f t="shared" si="0"/>
        <v>10500</v>
      </c>
      <c r="E25" s="10">
        <v>35000</v>
      </c>
      <c r="G25" s="11"/>
      <c r="H25" s="12"/>
      <c r="I25" s="12"/>
      <c r="J25" s="12"/>
    </row>
    <row r="26" spans="1:10" ht="17" x14ac:dyDescent="0.2">
      <c r="A26" s="7" t="s">
        <v>13</v>
      </c>
      <c r="B26" s="8">
        <f t="shared" si="0"/>
        <v>12500</v>
      </c>
      <c r="C26" s="8">
        <f t="shared" si="0"/>
        <v>7500</v>
      </c>
      <c r="D26" s="8">
        <f t="shared" si="0"/>
        <v>5000</v>
      </c>
      <c r="E26" s="10">
        <v>25000</v>
      </c>
      <c r="G26" s="11"/>
      <c r="H26" s="12"/>
      <c r="I26" s="12"/>
      <c r="J26" s="12"/>
    </row>
    <row r="27" spans="1:10" x14ac:dyDescent="0.2">
      <c r="A27" s="7"/>
      <c r="B27" s="8"/>
      <c r="C27" s="8"/>
      <c r="D27" s="8"/>
      <c r="E27" s="3"/>
      <c r="G27" s="11"/>
      <c r="H27" s="11"/>
      <c r="I27" s="11"/>
    </row>
    <row r="28" spans="1:10" x14ac:dyDescent="0.2">
      <c r="A28" s="7"/>
      <c r="B28" s="40"/>
      <c r="C28" s="40"/>
      <c r="D28" s="40"/>
      <c r="E28" s="3"/>
    </row>
    <row r="29" spans="1:10" x14ac:dyDescent="0.2">
      <c r="A29" s="3" t="s">
        <v>23</v>
      </c>
      <c r="B29" s="10"/>
      <c r="C29" s="10"/>
      <c r="D29" s="10"/>
      <c r="E29" s="10">
        <v>60000</v>
      </c>
    </row>
    <row r="30" spans="1:10" x14ac:dyDescent="0.2">
      <c r="A30" s="3" t="s">
        <v>24</v>
      </c>
      <c r="B30" s="10"/>
      <c r="C30" s="10"/>
      <c r="D30" s="10"/>
      <c r="E30" s="10">
        <v>48000</v>
      </c>
    </row>
    <row r="31" spans="1:10" x14ac:dyDescent="0.2">
      <c r="A31" s="3" t="s">
        <v>25</v>
      </c>
      <c r="B31" s="10"/>
      <c r="C31" s="10"/>
      <c r="D31" s="10"/>
      <c r="E31" s="10">
        <v>48000</v>
      </c>
    </row>
    <row r="32" spans="1:10" x14ac:dyDescent="0.2">
      <c r="A32" s="3" t="s">
        <v>26</v>
      </c>
      <c r="B32" s="10"/>
      <c r="C32" s="10"/>
      <c r="D32" s="10"/>
      <c r="E32" s="10">
        <v>48000</v>
      </c>
    </row>
    <row r="33" spans="1:5" x14ac:dyDescent="0.2">
      <c r="A33" s="3" t="s">
        <v>27</v>
      </c>
      <c r="B33" s="10"/>
      <c r="C33" s="10"/>
      <c r="D33" s="10"/>
      <c r="E33" s="10">
        <v>48000</v>
      </c>
    </row>
    <row r="34" spans="1:5" x14ac:dyDescent="0.2">
      <c r="A34" s="3" t="s">
        <v>28</v>
      </c>
      <c r="B34" s="10"/>
      <c r="C34" s="10"/>
      <c r="D34" s="10"/>
      <c r="E34" s="10">
        <v>48000</v>
      </c>
    </row>
    <row r="35" spans="1:5" x14ac:dyDescent="0.2">
      <c r="A35" s="3" t="s">
        <v>29</v>
      </c>
      <c r="B35" s="10"/>
      <c r="C35" s="10"/>
      <c r="D35" s="10"/>
      <c r="E35" s="10">
        <v>48000</v>
      </c>
    </row>
    <row r="36" spans="1:5" x14ac:dyDescent="0.2">
      <c r="A36" s="3" t="s">
        <v>30</v>
      </c>
      <c r="B36" s="10">
        <v>54000</v>
      </c>
      <c r="C36" s="10">
        <v>54000</v>
      </c>
      <c r="D36" s="10">
        <v>54000</v>
      </c>
      <c r="E36" s="10">
        <f>+B36+C36+D36</f>
        <v>162000</v>
      </c>
    </row>
    <row r="37" spans="1:5" x14ac:dyDescent="0.2">
      <c r="A37" s="3" t="s">
        <v>31</v>
      </c>
      <c r="B37" s="10"/>
      <c r="C37" s="10"/>
      <c r="D37" s="10"/>
      <c r="E37" s="10">
        <v>72000</v>
      </c>
    </row>
    <row r="38" spans="1:5" x14ac:dyDescent="0.2">
      <c r="A38" s="3" t="s">
        <v>32</v>
      </c>
      <c r="B38" s="10"/>
      <c r="C38" s="10"/>
      <c r="D38" s="10"/>
      <c r="E38" s="10">
        <v>72000</v>
      </c>
    </row>
    <row r="39" spans="1:5" x14ac:dyDescent="0.2">
      <c r="A39" s="3" t="s">
        <v>45</v>
      </c>
      <c r="B39" s="10"/>
      <c r="C39" s="10"/>
      <c r="D39" s="10"/>
      <c r="E39" s="10">
        <v>36000</v>
      </c>
    </row>
    <row r="40" spans="1:5" x14ac:dyDescent="0.2">
      <c r="A40" s="3" t="s">
        <v>45</v>
      </c>
      <c r="B40" s="10"/>
      <c r="C40" s="10"/>
      <c r="D40" s="10"/>
      <c r="E40" s="10">
        <v>36000</v>
      </c>
    </row>
    <row r="41" spans="1:5" x14ac:dyDescent="0.2">
      <c r="B41" s="36"/>
      <c r="C41" s="36"/>
      <c r="D41" s="36"/>
      <c r="E41" s="36"/>
    </row>
    <row r="42" spans="1:5" x14ac:dyDescent="0.2">
      <c r="B42" s="36"/>
      <c r="C42" s="36"/>
      <c r="D42" s="36"/>
      <c r="E42" s="36"/>
    </row>
    <row r="43" spans="1:5" x14ac:dyDescent="0.2">
      <c r="A43" s="38" t="s">
        <v>85</v>
      </c>
      <c r="B43" s="39"/>
      <c r="C43" s="39"/>
      <c r="D43" s="39"/>
      <c r="E43" s="39"/>
    </row>
    <row r="44" spans="1:5" x14ac:dyDescent="0.2">
      <c r="A44" s="41"/>
      <c r="B44" s="36"/>
      <c r="C44" s="36"/>
      <c r="D44" s="36"/>
      <c r="E44" s="36"/>
    </row>
    <row r="45" spans="1:5" x14ac:dyDescent="0.2">
      <c r="A45" s="41" t="s">
        <v>83</v>
      </c>
      <c r="B45" s="36"/>
      <c r="C45" s="36"/>
      <c r="D45" s="36"/>
      <c r="E45" s="36"/>
    </row>
    <row r="46" spans="1:5" x14ac:dyDescent="0.2">
      <c r="A46" s="1" t="s">
        <v>19</v>
      </c>
      <c r="B46" s="36"/>
      <c r="C46" s="36"/>
      <c r="D46" s="36"/>
      <c r="E46" s="36"/>
    </row>
    <row r="47" spans="1:5" x14ac:dyDescent="0.2">
      <c r="A47" s="1" t="s">
        <v>84</v>
      </c>
      <c r="B47" s="36"/>
      <c r="C47" s="36"/>
      <c r="D47" s="36"/>
      <c r="E47" s="36"/>
    </row>
    <row r="48" spans="1:5" x14ac:dyDescent="0.2">
      <c r="A48" s="41"/>
      <c r="B48" s="36"/>
      <c r="C48" s="36"/>
      <c r="D48" s="36"/>
      <c r="E48" s="36"/>
    </row>
    <row r="49" spans="1:5" x14ac:dyDescent="0.2">
      <c r="A49" s="41" t="s">
        <v>82</v>
      </c>
      <c r="B49" s="36"/>
      <c r="C49" s="36"/>
      <c r="D49" s="36"/>
      <c r="E49" s="36"/>
    </row>
    <row r="50" spans="1:5" x14ac:dyDescent="0.2">
      <c r="A50" s="1" t="s">
        <v>23</v>
      </c>
      <c r="B50" s="36"/>
      <c r="C50" s="36"/>
      <c r="D50" s="36"/>
      <c r="E50" s="36"/>
    </row>
    <row r="51" spans="1:5" x14ac:dyDescent="0.2">
      <c r="A51" s="1" t="s">
        <v>31</v>
      </c>
      <c r="B51" s="36"/>
      <c r="C51" s="36"/>
      <c r="D51" s="36"/>
      <c r="E51" s="36"/>
    </row>
    <row r="52" spans="1:5" x14ac:dyDescent="0.2">
      <c r="A52" s="1" t="s">
        <v>32</v>
      </c>
      <c r="B52" s="36"/>
      <c r="C52" s="36"/>
      <c r="D52" s="36"/>
      <c r="E52" s="36"/>
    </row>
    <row r="53" spans="1:5" x14ac:dyDescent="0.2">
      <c r="A53" s="1" t="s">
        <v>30</v>
      </c>
      <c r="B53" s="36"/>
      <c r="C53" s="36"/>
      <c r="D53" s="36"/>
      <c r="E53" s="36"/>
    </row>
    <row r="54" spans="1:5" x14ac:dyDescent="0.2">
      <c r="A54" s="1" t="s">
        <v>24</v>
      </c>
      <c r="B54" s="36"/>
      <c r="C54" s="36"/>
      <c r="D54" s="36"/>
      <c r="E54" s="36"/>
    </row>
    <row r="55" spans="1:5" x14ac:dyDescent="0.2">
      <c r="A55" s="1" t="s">
        <v>25</v>
      </c>
      <c r="B55" s="36"/>
      <c r="C55" s="36"/>
      <c r="D55" s="36"/>
      <c r="E55" s="36"/>
    </row>
    <row r="56" spans="1:5" x14ac:dyDescent="0.2">
      <c r="A56" s="1" t="s">
        <v>26</v>
      </c>
      <c r="B56" s="36"/>
      <c r="C56" s="36"/>
      <c r="D56" s="36"/>
      <c r="E56" s="36"/>
    </row>
    <row r="57" spans="1:5" x14ac:dyDescent="0.2">
      <c r="A57" s="1" t="s">
        <v>27</v>
      </c>
      <c r="B57" s="36"/>
      <c r="C57" s="36"/>
      <c r="D57" s="36"/>
      <c r="E57" s="36"/>
    </row>
    <row r="58" spans="1:5" x14ac:dyDescent="0.2">
      <c r="A58" s="1" t="s">
        <v>28</v>
      </c>
      <c r="B58" s="36"/>
      <c r="C58" s="36"/>
      <c r="D58" s="36"/>
      <c r="E58" s="36"/>
    </row>
    <row r="59" spans="1:5" x14ac:dyDescent="0.2">
      <c r="A59" s="1" t="s">
        <v>29</v>
      </c>
      <c r="B59" s="36"/>
      <c r="C59" s="36"/>
      <c r="D59" s="36"/>
      <c r="E59" s="36"/>
    </row>
    <row r="60" spans="1:5" x14ac:dyDescent="0.2">
      <c r="A60" s="1" t="s">
        <v>45</v>
      </c>
      <c r="B60" s="36"/>
      <c r="C60" s="36"/>
      <c r="D60" s="36"/>
      <c r="E60" s="36"/>
    </row>
    <row r="61" spans="1:5" x14ac:dyDescent="0.2">
      <c r="A61" s="1" t="s">
        <v>45</v>
      </c>
      <c r="B61" s="36"/>
      <c r="C61" s="36"/>
      <c r="D61" s="36"/>
      <c r="E61" s="36"/>
    </row>
    <row r="62" spans="1:5" x14ac:dyDescent="0.2">
      <c r="A62" s="41"/>
      <c r="B62" s="36"/>
      <c r="C62" s="36"/>
      <c r="D62" s="36"/>
      <c r="E62" s="36"/>
    </row>
    <row r="63" spans="1:5" x14ac:dyDescent="0.2">
      <c r="A63" s="38" t="s">
        <v>86</v>
      </c>
      <c r="B63" s="39"/>
      <c r="C63" s="39"/>
      <c r="D63" s="39"/>
      <c r="E63" s="39"/>
    </row>
    <row r="64" spans="1:5" x14ac:dyDescent="0.2">
      <c r="B64" s="14"/>
      <c r="C64" s="14"/>
      <c r="D64" s="14"/>
      <c r="E64" s="14"/>
    </row>
    <row r="65" spans="1:5" x14ac:dyDescent="0.2">
      <c r="A65" s="18" t="s">
        <v>87</v>
      </c>
      <c r="B65" s="3" t="s">
        <v>78</v>
      </c>
      <c r="C65" s="3" t="s">
        <v>79</v>
      </c>
      <c r="D65" s="3" t="s">
        <v>80</v>
      </c>
      <c r="E65" s="24" t="s">
        <v>3</v>
      </c>
    </row>
    <row r="66" spans="1:5" x14ac:dyDescent="0.2">
      <c r="A66" s="3" t="s">
        <v>18</v>
      </c>
      <c r="B66" s="15">
        <f>+B5*B6</f>
        <v>1430000</v>
      </c>
      <c r="C66" s="15">
        <f>+C5*C6</f>
        <v>1750000</v>
      </c>
      <c r="D66" s="15">
        <f>+D5*D6</f>
        <v>1250000</v>
      </c>
      <c r="E66" s="15">
        <f>+B66+C66+D66</f>
        <v>4430000</v>
      </c>
    </row>
    <row r="67" spans="1:5" x14ac:dyDescent="0.2">
      <c r="A67" s="3" t="s">
        <v>43</v>
      </c>
      <c r="B67" s="16"/>
      <c r="C67" s="16"/>
      <c r="D67" s="16"/>
      <c r="E67" s="16"/>
    </row>
    <row r="68" spans="1:5" x14ac:dyDescent="0.2">
      <c r="A68" s="17" t="s">
        <v>19</v>
      </c>
      <c r="B68" s="15">
        <f>+B7*B5</f>
        <v>550000</v>
      </c>
      <c r="C68" s="15">
        <f>+C7*C5</f>
        <v>750000</v>
      </c>
      <c r="D68" s="15">
        <f>+D7*D5</f>
        <v>500000</v>
      </c>
      <c r="E68" s="15">
        <f>+B68+C68+D68</f>
        <v>1800000</v>
      </c>
    </row>
    <row r="69" spans="1:5" x14ac:dyDescent="0.2">
      <c r="A69" s="17" t="s">
        <v>20</v>
      </c>
      <c r="B69" s="15">
        <f>+B8*B22+B8*B25+B8*B26+B9*B23+B9*B21+B10*B24</f>
        <v>842500</v>
      </c>
      <c r="C69" s="15">
        <f>+C8*C22+C8*C25+C8*C26+C9*C23+C9*C21+C10*C24</f>
        <v>922500</v>
      </c>
      <c r="D69" s="15">
        <f>+D8*D22+D8*D25+D8*D26+D9*D23+D9*D21+D10*D24</f>
        <v>635000</v>
      </c>
      <c r="E69" s="15">
        <f>+B69+C69+D69</f>
        <v>2400000</v>
      </c>
    </row>
    <row r="70" spans="1:5" x14ac:dyDescent="0.2">
      <c r="A70" s="2" t="s">
        <v>70</v>
      </c>
      <c r="B70" s="15"/>
      <c r="C70" s="15"/>
      <c r="D70" s="15"/>
      <c r="E70" s="15">
        <f>+E39/12</f>
        <v>3000</v>
      </c>
    </row>
    <row r="71" spans="1:5" x14ac:dyDescent="0.2">
      <c r="A71" s="2" t="s">
        <v>70</v>
      </c>
      <c r="B71" s="15"/>
      <c r="C71" s="15"/>
      <c r="D71" s="15"/>
      <c r="E71" s="15">
        <f>+E40/12</f>
        <v>3000</v>
      </c>
    </row>
    <row r="72" spans="1:5" x14ac:dyDescent="0.2">
      <c r="A72" s="18" t="s">
        <v>44</v>
      </c>
      <c r="B72" s="15"/>
      <c r="C72" s="15"/>
      <c r="D72" s="15"/>
      <c r="E72" s="19">
        <f>+E66-E68-E69-E70-E71</f>
        <v>224000</v>
      </c>
    </row>
    <row r="73" spans="1:5" x14ac:dyDescent="0.2">
      <c r="A73" s="3" t="s">
        <v>46</v>
      </c>
      <c r="B73" s="15"/>
      <c r="C73" s="15"/>
      <c r="D73" s="15"/>
      <c r="E73" s="15"/>
    </row>
    <row r="74" spans="1:5" x14ac:dyDescent="0.2">
      <c r="A74" s="17" t="s">
        <v>71</v>
      </c>
      <c r="B74" s="15">
        <f>+B36/12</f>
        <v>4500</v>
      </c>
      <c r="C74" s="15">
        <f>+C36/12</f>
        <v>4500</v>
      </c>
      <c r="D74" s="15">
        <f>+D36/12</f>
        <v>4500</v>
      </c>
      <c r="E74" s="15">
        <f>+B74+C74+D74</f>
        <v>13500</v>
      </c>
    </row>
    <row r="75" spans="1:5" x14ac:dyDescent="0.2">
      <c r="A75" s="17" t="s">
        <v>72</v>
      </c>
      <c r="B75" s="15"/>
      <c r="C75" s="15"/>
      <c r="D75" s="15"/>
      <c r="E75" s="15">
        <f>+E37/12</f>
        <v>6000</v>
      </c>
    </row>
    <row r="76" spans="1:5" x14ac:dyDescent="0.2">
      <c r="A76" s="18" t="s">
        <v>47</v>
      </c>
      <c r="B76" s="19"/>
      <c r="C76" s="19"/>
      <c r="D76" s="19"/>
      <c r="E76" s="19">
        <f>+E74+E75</f>
        <v>19500</v>
      </c>
    </row>
    <row r="77" spans="1:5" x14ac:dyDescent="0.2">
      <c r="A77" s="3" t="s">
        <v>48</v>
      </c>
      <c r="B77" s="15"/>
      <c r="C77" s="15"/>
      <c r="D77" s="15"/>
      <c r="E77" s="15"/>
    </row>
    <row r="78" spans="1:5" x14ac:dyDescent="0.2">
      <c r="A78" s="20" t="s">
        <v>49</v>
      </c>
      <c r="B78" s="15"/>
      <c r="C78" s="15"/>
      <c r="D78" s="15"/>
      <c r="E78" s="15">
        <f t="shared" ref="E78:E84" si="1">+E29/12</f>
        <v>5000</v>
      </c>
    </row>
    <row r="79" spans="1:5" x14ac:dyDescent="0.2">
      <c r="A79" s="20" t="s">
        <v>34</v>
      </c>
      <c r="B79" s="15"/>
      <c r="C79" s="15"/>
      <c r="D79" s="15"/>
      <c r="E79" s="15">
        <f t="shared" si="1"/>
        <v>4000</v>
      </c>
    </row>
    <row r="80" spans="1:5" x14ac:dyDescent="0.2">
      <c r="A80" s="20" t="s">
        <v>35</v>
      </c>
      <c r="B80" s="15"/>
      <c r="C80" s="15"/>
      <c r="D80" s="15"/>
      <c r="E80" s="15">
        <f t="shared" si="1"/>
        <v>4000</v>
      </c>
    </row>
    <row r="81" spans="1:6" x14ac:dyDescent="0.2">
      <c r="A81" s="20" t="s">
        <v>36</v>
      </c>
      <c r="B81" s="3"/>
      <c r="C81" s="3"/>
      <c r="D81" s="3"/>
      <c r="E81" s="15">
        <f t="shared" si="1"/>
        <v>4000</v>
      </c>
    </row>
    <row r="82" spans="1:6" x14ac:dyDescent="0.2">
      <c r="A82" s="20" t="s">
        <v>37</v>
      </c>
      <c r="B82" s="3"/>
      <c r="C82" s="3"/>
      <c r="D82" s="3"/>
      <c r="E82" s="15">
        <f t="shared" si="1"/>
        <v>4000</v>
      </c>
    </row>
    <row r="83" spans="1:6" x14ac:dyDescent="0.2">
      <c r="A83" s="20" t="s">
        <v>38</v>
      </c>
      <c r="B83" s="3"/>
      <c r="C83" s="3"/>
      <c r="D83" s="3"/>
      <c r="E83" s="15">
        <f t="shared" si="1"/>
        <v>4000</v>
      </c>
    </row>
    <row r="84" spans="1:6" x14ac:dyDescent="0.2">
      <c r="A84" s="20" t="s">
        <v>39</v>
      </c>
      <c r="B84" s="3"/>
      <c r="C84" s="3"/>
      <c r="D84" s="3"/>
      <c r="E84" s="15">
        <f t="shared" si="1"/>
        <v>4000</v>
      </c>
    </row>
    <row r="85" spans="1:6" x14ac:dyDescent="0.2">
      <c r="A85" s="20" t="s">
        <v>50</v>
      </c>
      <c r="B85" s="3"/>
      <c r="C85" s="3"/>
      <c r="D85" s="3"/>
      <c r="E85" s="15">
        <f>+E38/12</f>
        <v>6000</v>
      </c>
    </row>
    <row r="86" spans="1:6" x14ac:dyDescent="0.2">
      <c r="A86" s="18" t="s">
        <v>51</v>
      </c>
      <c r="B86" s="3"/>
      <c r="C86" s="3"/>
      <c r="D86" s="3"/>
      <c r="E86" s="21">
        <f>+SUM(E78:E85)</f>
        <v>35000</v>
      </c>
    </row>
    <row r="87" spans="1:6" x14ac:dyDescent="0.2">
      <c r="A87" s="18" t="s">
        <v>52</v>
      </c>
      <c r="B87" s="22"/>
      <c r="C87" s="22"/>
      <c r="D87" s="22"/>
      <c r="E87" s="23">
        <f>+E72-E76-E86</f>
        <v>169500</v>
      </c>
    </row>
    <row r="88" spans="1:6" x14ac:dyDescent="0.2">
      <c r="B88" s="14"/>
      <c r="C88" s="14"/>
      <c r="D88" s="14"/>
      <c r="E88" s="14"/>
    </row>
    <row r="89" spans="1:6" x14ac:dyDescent="0.2">
      <c r="A89" s="38" t="s">
        <v>88</v>
      </c>
      <c r="B89" s="39"/>
      <c r="C89" s="39"/>
      <c r="D89" s="39"/>
      <c r="E89" s="39"/>
    </row>
    <row r="90" spans="1:6" x14ac:dyDescent="0.2">
      <c r="B90" s="14"/>
      <c r="C90" s="14"/>
      <c r="D90" s="14"/>
      <c r="E90" s="14"/>
    </row>
    <row r="91" spans="1:6" x14ac:dyDescent="0.2">
      <c r="A91" s="18" t="s">
        <v>17</v>
      </c>
      <c r="B91" s="3" t="s">
        <v>78</v>
      </c>
      <c r="C91" s="3" t="s">
        <v>79</v>
      </c>
      <c r="D91" s="3" t="s">
        <v>80</v>
      </c>
      <c r="E91" s="24" t="s">
        <v>3</v>
      </c>
    </row>
    <row r="92" spans="1:6" x14ac:dyDescent="0.2">
      <c r="A92" s="3" t="s">
        <v>18</v>
      </c>
      <c r="B92" s="15">
        <f>+B5*B6</f>
        <v>1430000</v>
      </c>
      <c r="C92" s="15">
        <f>+C5*C6</f>
        <v>1750000</v>
      </c>
      <c r="D92" s="15">
        <f>+D5*D6</f>
        <v>1250000</v>
      </c>
      <c r="E92" s="15">
        <f>+B92+C92+D92</f>
        <v>4430000</v>
      </c>
    </row>
    <row r="93" spans="1:6" x14ac:dyDescent="0.2">
      <c r="A93" s="3" t="s">
        <v>2</v>
      </c>
      <c r="B93" s="16"/>
      <c r="C93" s="16"/>
      <c r="D93" s="16"/>
      <c r="E93" s="16"/>
    </row>
    <row r="94" spans="1:6" x14ac:dyDescent="0.2">
      <c r="A94" s="17" t="s">
        <v>19</v>
      </c>
      <c r="B94" s="15">
        <f>+B7*B5</f>
        <v>550000</v>
      </c>
      <c r="C94" s="15">
        <f>+C7*C5</f>
        <v>750000</v>
      </c>
      <c r="D94" s="15">
        <f>+D7*D5</f>
        <v>500000</v>
      </c>
      <c r="E94" s="15">
        <f>+B94+C94+D94</f>
        <v>1800000</v>
      </c>
      <c r="F94" s="13"/>
    </row>
    <row r="95" spans="1:6" x14ac:dyDescent="0.2">
      <c r="A95" s="17" t="s">
        <v>20</v>
      </c>
      <c r="B95" s="15">
        <f>+B8*B22+B8*B25+B8*B26+B9*B23+B9*B21+B10*B24</f>
        <v>842500</v>
      </c>
      <c r="C95" s="15">
        <f>+C8*C22+C8*C25+C8*C26+C9*C23+C9*C21+C10*C24</f>
        <v>922500</v>
      </c>
      <c r="D95" s="15">
        <f>+D8*D22+D8*D25+D8*D26+D9*D23+D9*D21+D10*D24</f>
        <v>635000</v>
      </c>
      <c r="E95" s="15">
        <f>+B95+C95+D95</f>
        <v>2400000</v>
      </c>
    </row>
    <row r="96" spans="1:6" x14ac:dyDescent="0.2">
      <c r="A96" s="35" t="s">
        <v>77</v>
      </c>
      <c r="B96" s="19">
        <f>+B94+B95</f>
        <v>1392500</v>
      </c>
      <c r="C96" s="19">
        <f>+C94+C95</f>
        <v>1672500</v>
      </c>
      <c r="D96" s="19">
        <f>+D94+D95</f>
        <v>1135000</v>
      </c>
      <c r="E96" s="19">
        <f>+E94+E95</f>
        <v>4200000</v>
      </c>
    </row>
    <row r="97" spans="1:5" x14ac:dyDescent="0.2">
      <c r="A97" s="18" t="s">
        <v>21</v>
      </c>
      <c r="B97" s="19">
        <f>+B92-B96</f>
        <v>37500</v>
      </c>
      <c r="C97" s="19">
        <f t="shared" ref="C97:E97" si="2">+C92-C96</f>
        <v>77500</v>
      </c>
      <c r="D97" s="19">
        <f t="shared" si="2"/>
        <v>115000</v>
      </c>
      <c r="E97" s="19">
        <f t="shared" si="2"/>
        <v>230000</v>
      </c>
    </row>
    <row r="98" spans="1:5" x14ac:dyDescent="0.2">
      <c r="A98" s="3" t="s">
        <v>4</v>
      </c>
      <c r="B98" s="15"/>
      <c r="C98" s="15"/>
      <c r="D98" s="15"/>
      <c r="E98" s="15"/>
    </row>
    <row r="99" spans="1:5" x14ac:dyDescent="0.2">
      <c r="A99" s="3" t="s">
        <v>22</v>
      </c>
      <c r="B99" s="15">
        <f>+B36/12</f>
        <v>4500</v>
      </c>
      <c r="C99" s="15">
        <f>+C36/12</f>
        <v>4500</v>
      </c>
      <c r="D99" s="15">
        <f>+D36/12</f>
        <v>4500</v>
      </c>
      <c r="E99" s="15">
        <f>+B99+C99+D99</f>
        <v>13500</v>
      </c>
    </row>
    <row r="100" spans="1:5" x14ac:dyDescent="0.2">
      <c r="A100" s="3" t="s">
        <v>33</v>
      </c>
      <c r="B100" s="15"/>
      <c r="C100" s="15"/>
      <c r="D100" s="15"/>
      <c r="E100" s="15">
        <f t="shared" ref="E100:E106" si="3">+E29/12</f>
        <v>5000</v>
      </c>
    </row>
    <row r="101" spans="1:5" x14ac:dyDescent="0.2">
      <c r="A101" s="3" t="s">
        <v>34</v>
      </c>
      <c r="B101" s="15"/>
      <c r="C101" s="15"/>
      <c r="D101" s="15"/>
      <c r="E101" s="15">
        <f t="shared" si="3"/>
        <v>4000</v>
      </c>
    </row>
    <row r="102" spans="1:5" x14ac:dyDescent="0.2">
      <c r="A102" s="3" t="s">
        <v>35</v>
      </c>
      <c r="B102" s="15"/>
      <c r="C102" s="15"/>
      <c r="D102" s="15"/>
      <c r="E102" s="15">
        <f t="shared" si="3"/>
        <v>4000</v>
      </c>
    </row>
    <row r="103" spans="1:5" x14ac:dyDescent="0.2">
      <c r="A103" s="3" t="s">
        <v>36</v>
      </c>
      <c r="B103" s="15"/>
      <c r="C103" s="15"/>
      <c r="D103" s="15"/>
      <c r="E103" s="15">
        <f t="shared" si="3"/>
        <v>4000</v>
      </c>
    </row>
    <row r="104" spans="1:5" x14ac:dyDescent="0.2">
      <c r="A104" s="3" t="s">
        <v>37</v>
      </c>
      <c r="B104" s="15"/>
      <c r="C104" s="15"/>
      <c r="D104" s="15"/>
      <c r="E104" s="15">
        <f t="shared" si="3"/>
        <v>4000</v>
      </c>
    </row>
    <row r="105" spans="1:5" x14ac:dyDescent="0.2">
      <c r="A105" s="3" t="s">
        <v>38</v>
      </c>
      <c r="B105" s="15"/>
      <c r="C105" s="15"/>
      <c r="D105" s="15"/>
      <c r="E105" s="15">
        <f t="shared" si="3"/>
        <v>4000</v>
      </c>
    </row>
    <row r="106" spans="1:5" x14ac:dyDescent="0.2">
      <c r="A106" s="3" t="s">
        <v>39</v>
      </c>
      <c r="B106" s="15"/>
      <c r="C106" s="15"/>
      <c r="D106" s="15"/>
      <c r="E106" s="15">
        <f t="shared" si="3"/>
        <v>4000</v>
      </c>
    </row>
    <row r="107" spans="1:5" x14ac:dyDescent="0.2">
      <c r="A107" s="3" t="s">
        <v>40</v>
      </c>
      <c r="B107" s="3"/>
      <c r="C107" s="3"/>
      <c r="D107" s="3"/>
      <c r="E107" s="15">
        <f>+E37/12</f>
        <v>6000</v>
      </c>
    </row>
    <row r="108" spans="1:5" x14ac:dyDescent="0.2">
      <c r="A108" s="3" t="s">
        <v>41</v>
      </c>
      <c r="B108" s="3"/>
      <c r="C108" s="3"/>
      <c r="D108" s="3"/>
      <c r="E108" s="15">
        <f>+E38/12</f>
        <v>6000</v>
      </c>
    </row>
    <row r="109" spans="1:5" x14ac:dyDescent="0.2">
      <c r="A109" s="31" t="s">
        <v>70</v>
      </c>
      <c r="B109" s="3"/>
      <c r="C109" s="3"/>
      <c r="D109" s="3"/>
      <c r="E109" s="15">
        <f>+E39/12</f>
        <v>3000</v>
      </c>
    </row>
    <row r="110" spans="1:5" x14ac:dyDescent="0.2">
      <c r="A110" s="31" t="s">
        <v>70</v>
      </c>
      <c r="B110" s="3"/>
      <c r="C110" s="3"/>
      <c r="D110" s="3"/>
      <c r="E110" s="15">
        <f>+E40/12</f>
        <v>3000</v>
      </c>
    </row>
    <row r="111" spans="1:5" x14ac:dyDescent="0.2">
      <c r="A111" s="18" t="s">
        <v>55</v>
      </c>
      <c r="B111" s="3"/>
      <c r="C111" s="3"/>
      <c r="D111" s="3"/>
      <c r="E111" s="19">
        <f>+SUM(E99:E110)</f>
        <v>60500</v>
      </c>
    </row>
    <row r="112" spans="1:5" x14ac:dyDescent="0.2">
      <c r="A112" s="18" t="s">
        <v>42</v>
      </c>
      <c r="B112" s="3"/>
      <c r="C112" s="3"/>
      <c r="D112" s="3"/>
      <c r="E112" s="21">
        <f>+E97-E111</f>
        <v>169500</v>
      </c>
    </row>
    <row r="115" spans="1:5" hidden="1" x14ac:dyDescent="0.2">
      <c r="A115" s="3" t="s">
        <v>53</v>
      </c>
      <c r="B115" s="3" t="s">
        <v>78</v>
      </c>
      <c r="C115" s="3" t="s">
        <v>79</v>
      </c>
      <c r="D115" s="3" t="s">
        <v>80</v>
      </c>
      <c r="E115" s="25" t="s">
        <v>3</v>
      </c>
    </row>
    <row r="116" spans="1:5" hidden="1" x14ac:dyDescent="0.2">
      <c r="A116" s="3" t="s">
        <v>58</v>
      </c>
      <c r="B116" s="25"/>
      <c r="C116" s="25"/>
      <c r="D116" s="25"/>
      <c r="E116" s="28">
        <f>+E111</f>
        <v>60500</v>
      </c>
    </row>
    <row r="117" spans="1:5" hidden="1" x14ac:dyDescent="0.2">
      <c r="A117" s="3" t="s">
        <v>59</v>
      </c>
      <c r="B117" s="3"/>
      <c r="C117" s="3"/>
      <c r="D117" s="3"/>
      <c r="E117" s="26">
        <f>+SUM(E29:E40)</f>
        <v>726000</v>
      </c>
    </row>
    <row r="118" spans="1:5" hidden="1" x14ac:dyDescent="0.2">
      <c r="A118" s="3" t="s">
        <v>21</v>
      </c>
      <c r="B118" s="3"/>
      <c r="C118" s="3"/>
      <c r="D118" s="3"/>
      <c r="E118" s="26">
        <f>+E97</f>
        <v>230000</v>
      </c>
    </row>
    <row r="119" spans="1:5" hidden="1" x14ac:dyDescent="0.2">
      <c r="A119" s="3" t="s">
        <v>56</v>
      </c>
      <c r="B119" s="26">
        <f>+B5</f>
        <v>2200</v>
      </c>
      <c r="C119" s="26">
        <f>+C5</f>
        <v>5000</v>
      </c>
      <c r="D119" s="26">
        <f>+D5</f>
        <v>2500</v>
      </c>
      <c r="E119" s="26">
        <f>+B119+C119+D119</f>
        <v>9700</v>
      </c>
    </row>
    <row r="120" spans="1:5" hidden="1" x14ac:dyDescent="0.2">
      <c r="A120" s="3" t="s">
        <v>54</v>
      </c>
      <c r="B120" s="3"/>
      <c r="C120" s="3"/>
      <c r="D120" s="3"/>
      <c r="E120" s="26">
        <f>+E118/E119</f>
        <v>23.711340206185568</v>
      </c>
    </row>
    <row r="121" spans="1:5" hidden="1" x14ac:dyDescent="0.2">
      <c r="A121" s="18" t="s">
        <v>60</v>
      </c>
      <c r="B121" s="3"/>
      <c r="C121" s="3"/>
      <c r="D121" s="3"/>
      <c r="E121" s="21">
        <f>+E116/E120</f>
        <v>2551.5217391304345</v>
      </c>
    </row>
    <row r="122" spans="1:5" hidden="1" x14ac:dyDescent="0.2">
      <c r="A122" s="18" t="s">
        <v>57</v>
      </c>
      <c r="B122" s="18"/>
      <c r="C122" s="18"/>
      <c r="D122" s="18"/>
      <c r="E122" s="27">
        <f>+E117/E120</f>
        <v>30618.260869565216</v>
      </c>
    </row>
    <row r="123" spans="1:5" hidden="1" x14ac:dyDescent="0.2"/>
    <row r="124" spans="1:5" hidden="1" x14ac:dyDescent="0.2"/>
    <row r="125" spans="1:5" hidden="1" x14ac:dyDescent="0.2">
      <c r="A125" s="3" t="s">
        <v>61</v>
      </c>
      <c r="B125" s="4">
        <v>250</v>
      </c>
      <c r="C125" s="4">
        <v>150</v>
      </c>
      <c r="D125" s="4">
        <v>200</v>
      </c>
    </row>
    <row r="126" spans="1:5" hidden="1" x14ac:dyDescent="0.2">
      <c r="A126" s="3" t="s">
        <v>62</v>
      </c>
      <c r="B126" s="3">
        <f>+B125*(1+0.07)</f>
        <v>267.5</v>
      </c>
      <c r="C126" s="3">
        <f>+C125*(1+0.07)</f>
        <v>160.5</v>
      </c>
      <c r="D126" s="3">
        <f>+D125*(1+0.07)</f>
        <v>214</v>
      </c>
    </row>
    <row r="127" spans="1:5" hidden="1" x14ac:dyDescent="0.2"/>
    <row r="128" spans="1:5" hidden="1" x14ac:dyDescent="0.2">
      <c r="A128" s="3" t="s">
        <v>18</v>
      </c>
      <c r="B128" s="15">
        <f>+B5*B6</f>
        <v>1430000</v>
      </c>
      <c r="C128" s="15">
        <f>+C5*C6</f>
        <v>1750000</v>
      </c>
      <c r="D128" s="15">
        <f>+D5*D6</f>
        <v>1250000</v>
      </c>
      <c r="E128" s="15">
        <f>+B128+C128+D128</f>
        <v>4430000</v>
      </c>
    </row>
    <row r="129" spans="1:5" hidden="1" x14ac:dyDescent="0.2">
      <c r="A129" s="3" t="s">
        <v>2</v>
      </c>
      <c r="B129" s="15"/>
      <c r="C129" s="15"/>
      <c r="D129" s="15"/>
      <c r="E129" s="15"/>
    </row>
    <row r="130" spans="1:5" hidden="1" x14ac:dyDescent="0.2">
      <c r="A130" s="3" t="s">
        <v>19</v>
      </c>
      <c r="B130" s="15">
        <f>+B126*B5</f>
        <v>588500</v>
      </c>
      <c r="C130" s="15">
        <f>+C126*C5</f>
        <v>802500</v>
      </c>
      <c r="D130" s="15">
        <f>+D126*D5</f>
        <v>535000</v>
      </c>
      <c r="E130" s="15">
        <f>+B130+C130+D130</f>
        <v>1926000</v>
      </c>
    </row>
    <row r="131" spans="1:5" hidden="1" x14ac:dyDescent="0.2">
      <c r="A131" s="3" t="s">
        <v>20</v>
      </c>
      <c r="B131" s="15">
        <f>+B8*B22+B8*B25+B8*B26+B9*B23+B9*B21+B10*B24</f>
        <v>842500</v>
      </c>
      <c r="C131" s="15">
        <f>+C8*C22+C8*C25+C8*C26+C9*C23+C9*C21+C10*C24</f>
        <v>922500</v>
      </c>
      <c r="D131" s="15">
        <f>+D8*D22+D8*D25+D8*D26+D9*D23+D9*D21+D10*D24</f>
        <v>635000</v>
      </c>
      <c r="E131" s="15">
        <f>+B131+C131+D131</f>
        <v>2400000</v>
      </c>
    </row>
    <row r="132" spans="1:5" hidden="1" x14ac:dyDescent="0.2">
      <c r="A132" s="3" t="s">
        <v>21</v>
      </c>
      <c r="B132" s="15">
        <f>+B128-B130-B131</f>
        <v>-1000</v>
      </c>
      <c r="C132" s="15">
        <f t="shared" ref="C132:D132" si="4">+C128-C130-C131</f>
        <v>25000</v>
      </c>
      <c r="D132" s="15">
        <f t="shared" si="4"/>
        <v>80000</v>
      </c>
      <c r="E132" s="15">
        <f>+B132+C132+D132</f>
        <v>104000</v>
      </c>
    </row>
    <row r="133" spans="1:5" hidden="1" x14ac:dyDescent="0.2">
      <c r="A133" s="3" t="s">
        <v>54</v>
      </c>
      <c r="B133" s="15"/>
      <c r="C133" s="15"/>
      <c r="D133" s="15"/>
      <c r="E133" s="15">
        <f>+E132/E119</f>
        <v>10.721649484536082</v>
      </c>
    </row>
    <row r="134" spans="1:5" hidden="1" x14ac:dyDescent="0.2">
      <c r="A134" s="3" t="s">
        <v>58</v>
      </c>
      <c r="B134" s="3"/>
      <c r="C134" s="3"/>
      <c r="D134" s="3"/>
      <c r="E134" s="26">
        <f>+E116</f>
        <v>60500</v>
      </c>
    </row>
    <row r="135" spans="1:5" hidden="1" x14ac:dyDescent="0.2">
      <c r="A135" s="18" t="s">
        <v>64</v>
      </c>
      <c r="B135" s="18"/>
      <c r="C135" s="18"/>
      <c r="D135" s="18"/>
      <c r="E135" s="27">
        <f>E134/E133</f>
        <v>5642.7884615384619</v>
      </c>
    </row>
    <row r="136" spans="1:5" hidden="1" x14ac:dyDescent="0.2">
      <c r="A136" s="3" t="s">
        <v>63</v>
      </c>
      <c r="B136" s="3"/>
      <c r="C136" s="3"/>
      <c r="D136" s="3"/>
      <c r="E136" s="26">
        <f>+E112</f>
        <v>169500</v>
      </c>
    </row>
    <row r="137" spans="1:5" hidden="1" x14ac:dyDescent="0.2">
      <c r="A137" s="18" t="s">
        <v>65</v>
      </c>
      <c r="B137" s="3"/>
      <c r="C137" s="3"/>
      <c r="D137" s="3"/>
      <c r="E137" s="27">
        <f>+(E134+E136)/E133</f>
        <v>21451.923076923078</v>
      </c>
    </row>
    <row r="138" spans="1:5" hidden="1" x14ac:dyDescent="0.2"/>
    <row r="139" spans="1:5" hidden="1" x14ac:dyDescent="0.2"/>
    <row r="140" spans="1:5" hidden="1" x14ac:dyDescent="0.2">
      <c r="B140" s="3" t="s">
        <v>78</v>
      </c>
      <c r="C140" s="3" t="s">
        <v>79</v>
      </c>
      <c r="D140" s="3" t="s">
        <v>80</v>
      </c>
      <c r="E140" s="29" t="s">
        <v>3</v>
      </c>
    </row>
    <row r="141" spans="1:5" hidden="1" x14ac:dyDescent="0.2">
      <c r="A141" s="30" t="s">
        <v>66</v>
      </c>
      <c r="B141" s="26">
        <f t="shared" ref="B141:D142" si="5">+B68</f>
        <v>550000</v>
      </c>
      <c r="C141" s="26">
        <f t="shared" si="5"/>
        <v>750000</v>
      </c>
      <c r="D141" s="26">
        <f t="shared" si="5"/>
        <v>500000</v>
      </c>
      <c r="E141" s="26">
        <f>+B141+C141+D141</f>
        <v>1800000</v>
      </c>
    </row>
    <row r="142" spans="1:5" hidden="1" x14ac:dyDescent="0.2">
      <c r="A142" s="30" t="s">
        <v>20</v>
      </c>
      <c r="B142" s="26">
        <f t="shared" si="5"/>
        <v>842500</v>
      </c>
      <c r="C142" s="26">
        <f t="shared" si="5"/>
        <v>922500</v>
      </c>
      <c r="D142" s="26">
        <f t="shared" si="5"/>
        <v>635000</v>
      </c>
      <c r="E142" s="26">
        <f>+B142+C142+D142</f>
        <v>2400000</v>
      </c>
    </row>
    <row r="143" spans="1:5" hidden="1" x14ac:dyDescent="0.2">
      <c r="A143" s="30" t="s">
        <v>71</v>
      </c>
      <c r="B143" s="26">
        <f>+B99</f>
        <v>4500</v>
      </c>
      <c r="C143" s="26">
        <f t="shared" ref="C143:D143" si="6">+C99</f>
        <v>4500</v>
      </c>
      <c r="D143" s="26">
        <f t="shared" si="6"/>
        <v>4500</v>
      </c>
      <c r="E143" s="26">
        <f>+B143+C143+D143</f>
        <v>13500</v>
      </c>
    </row>
    <row r="144" spans="1:5" hidden="1" x14ac:dyDescent="0.2">
      <c r="A144" s="18" t="s">
        <v>67</v>
      </c>
      <c r="B144" s="21">
        <f>+B141+B142+B143</f>
        <v>1397000</v>
      </c>
      <c r="C144" s="21">
        <f t="shared" ref="C144:D144" si="7">+C141+C142+C143</f>
        <v>1677000</v>
      </c>
      <c r="D144" s="21">
        <f t="shared" si="7"/>
        <v>1139500</v>
      </c>
      <c r="E144" s="21">
        <f>+B144+C144+D144</f>
        <v>4213500</v>
      </c>
    </row>
    <row r="145" spans="1:5" hidden="1" x14ac:dyDescent="0.2"/>
    <row r="146" spans="1:5" hidden="1" x14ac:dyDescent="0.2"/>
    <row r="147" spans="1:5" hidden="1" x14ac:dyDescent="0.2">
      <c r="A147" s="1" t="s">
        <v>68</v>
      </c>
    </row>
    <row r="148" spans="1:5" hidden="1" x14ac:dyDescent="0.2">
      <c r="A148" s="1" t="s">
        <v>69</v>
      </c>
      <c r="E148" s="13">
        <f>+E100+E101+E102+E103+E104+E105+E106+E107+E108+E109+E110</f>
        <v>47000</v>
      </c>
    </row>
    <row r="149" spans="1:5" hidden="1" x14ac:dyDescent="0.2">
      <c r="A149" s="1" t="s">
        <v>73</v>
      </c>
      <c r="B149" s="13">
        <f>+SUM(B21:B26)</f>
        <v>74250</v>
      </c>
      <c r="C149" s="13">
        <f>+SUM(C21:C26)</f>
        <v>78750</v>
      </c>
      <c r="D149" s="13">
        <f>+SUM(D21:D26)</f>
        <v>57000</v>
      </c>
      <c r="E149" s="13">
        <f>+B149+C149+D149</f>
        <v>210000</v>
      </c>
    </row>
    <row r="150" spans="1:5" hidden="1" x14ac:dyDescent="0.2">
      <c r="A150" s="1" t="s">
        <v>74</v>
      </c>
      <c r="E150" s="32">
        <f>+E148/E149</f>
        <v>0.22380952380952382</v>
      </c>
    </row>
    <row r="151" spans="1:5" hidden="1" x14ac:dyDescent="0.2">
      <c r="A151" s="1" t="s">
        <v>75</v>
      </c>
      <c r="B151" s="33">
        <f>+E150*B149</f>
        <v>16617.857142857145</v>
      </c>
      <c r="C151" s="33">
        <f>+E150*C149</f>
        <v>17625</v>
      </c>
      <c r="D151" s="33">
        <f>+E150*D149</f>
        <v>12757.142857142857</v>
      </c>
      <c r="E151" s="33">
        <f>+B151+C151+D151</f>
        <v>47000</v>
      </c>
    </row>
    <row r="152" spans="1:5" hidden="1" x14ac:dyDescent="0.2"/>
    <row r="153" spans="1:5" hidden="1" x14ac:dyDescent="0.2">
      <c r="B153" s="3" t="s">
        <v>78</v>
      </c>
      <c r="C153" s="3" t="s">
        <v>79</v>
      </c>
      <c r="D153" s="3" t="s">
        <v>80</v>
      </c>
      <c r="E153" s="29" t="s">
        <v>3</v>
      </c>
    </row>
    <row r="154" spans="1:5" hidden="1" x14ac:dyDescent="0.2">
      <c r="A154" s="30" t="s">
        <v>66</v>
      </c>
      <c r="B154" s="26">
        <f>+B141</f>
        <v>550000</v>
      </c>
      <c r="C154" s="26">
        <f t="shared" ref="C154:D154" si="8">+C141</f>
        <v>750000</v>
      </c>
      <c r="D154" s="26">
        <f t="shared" si="8"/>
        <v>500000</v>
      </c>
      <c r="E154" s="26">
        <f>+B154+C154+D154</f>
        <v>1800000</v>
      </c>
    </row>
    <row r="155" spans="1:5" hidden="1" x14ac:dyDescent="0.2">
      <c r="A155" s="30" t="s">
        <v>20</v>
      </c>
      <c r="B155" s="26">
        <f>+B142</f>
        <v>842500</v>
      </c>
      <c r="C155" s="26">
        <f t="shared" ref="C155:D155" si="9">+C142</f>
        <v>922500</v>
      </c>
      <c r="D155" s="26">
        <f t="shared" si="9"/>
        <v>635000</v>
      </c>
      <c r="E155" s="26">
        <f>+B155+C155+D155</f>
        <v>2400000</v>
      </c>
    </row>
    <row r="156" spans="1:5" hidden="1" x14ac:dyDescent="0.2">
      <c r="A156" s="30" t="s">
        <v>71</v>
      </c>
      <c r="B156" s="26">
        <f>+B143</f>
        <v>4500</v>
      </c>
      <c r="C156" s="26">
        <f t="shared" ref="C156:D156" si="10">+C143</f>
        <v>4500</v>
      </c>
      <c r="D156" s="26">
        <f t="shared" si="10"/>
        <v>4500</v>
      </c>
      <c r="E156" s="26">
        <f>+B156+C156+D156</f>
        <v>13500</v>
      </c>
    </row>
    <row r="157" spans="1:5" hidden="1" x14ac:dyDescent="0.2">
      <c r="A157" s="18" t="s">
        <v>67</v>
      </c>
      <c r="B157" s="21">
        <f>+B154+B155+B156</f>
        <v>1397000</v>
      </c>
      <c r="C157" s="21">
        <f t="shared" ref="C157" si="11">+C154+C155+C156</f>
        <v>1677000</v>
      </c>
      <c r="D157" s="21">
        <f t="shared" ref="D157" si="12">+D154+D155+D156</f>
        <v>1139500</v>
      </c>
      <c r="E157" s="21">
        <f>+B157+C157+D157</f>
        <v>4213500</v>
      </c>
    </row>
    <row r="158" spans="1:5" hidden="1" x14ac:dyDescent="0.2">
      <c r="A158" s="3" t="s">
        <v>75</v>
      </c>
      <c r="B158" s="34">
        <f>+B151</f>
        <v>16617.857142857145</v>
      </c>
      <c r="C158" s="34">
        <f t="shared" ref="C158:D158" si="13">+C151</f>
        <v>17625</v>
      </c>
      <c r="D158" s="34">
        <f t="shared" si="13"/>
        <v>12757.142857142857</v>
      </c>
      <c r="E158" s="34">
        <f>+B158+C158+D158</f>
        <v>47000</v>
      </c>
    </row>
    <row r="159" spans="1:5" hidden="1" x14ac:dyDescent="0.2">
      <c r="A159" s="18" t="s">
        <v>76</v>
      </c>
      <c r="B159" s="27">
        <f>+B157+B158</f>
        <v>1413617.857142857</v>
      </c>
      <c r="C159" s="27">
        <f t="shared" ref="C159:E159" si="14">+C157+C158</f>
        <v>1694625</v>
      </c>
      <c r="D159" s="27">
        <f t="shared" si="14"/>
        <v>1152257.142857143</v>
      </c>
      <c r="E159" s="27">
        <f t="shared" si="14"/>
        <v>4260500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E9F1-9670-A048-9F96-FBD75C73A7B7}">
  <dimension ref="A2:N161"/>
  <sheetViews>
    <sheetView tabSelected="1" topLeftCell="A113" workbookViewId="0">
      <selection activeCell="A148" sqref="A148"/>
    </sheetView>
  </sheetViews>
  <sheetFormatPr baseColWidth="10" defaultRowHeight="16" x14ac:dyDescent="0.2"/>
  <cols>
    <col min="1" max="1" width="42.6640625" style="1" bestFit="1" customWidth="1"/>
    <col min="2" max="2" width="14.5" style="1" bestFit="1" customWidth="1"/>
    <col min="3" max="5" width="13" style="1" bestFit="1" customWidth="1"/>
    <col min="6" max="6" width="10.83203125" style="1"/>
    <col min="7" max="7" width="16.6640625" style="1" bestFit="1" customWidth="1"/>
    <col min="8" max="9" width="15" style="1" bestFit="1" customWidth="1"/>
    <col min="10" max="10" width="14" style="1" bestFit="1" customWidth="1"/>
    <col min="11" max="16384" width="10.83203125" style="1"/>
  </cols>
  <sheetData>
    <row r="2" spans="1:14" x14ac:dyDescent="0.2">
      <c r="A2" s="37" t="s">
        <v>81</v>
      </c>
      <c r="B2" s="37"/>
      <c r="C2" s="37"/>
      <c r="D2" s="37"/>
      <c r="E2" s="37"/>
    </row>
    <row r="4" spans="1:14" x14ac:dyDescent="0.2">
      <c r="A4" s="18"/>
      <c r="B4" s="3" t="s">
        <v>78</v>
      </c>
      <c r="C4" s="3" t="s">
        <v>79</v>
      </c>
      <c r="D4" s="3" t="s">
        <v>80</v>
      </c>
      <c r="E4" s="17" t="s">
        <v>3</v>
      </c>
    </row>
    <row r="5" spans="1:14" x14ac:dyDescent="0.2">
      <c r="A5" s="3" t="s">
        <v>0</v>
      </c>
      <c r="B5" s="10">
        <v>2200</v>
      </c>
      <c r="C5" s="10">
        <v>5000</v>
      </c>
      <c r="D5" s="10">
        <v>2500</v>
      </c>
      <c r="E5" s="10">
        <f>+B5+C5+D5</f>
        <v>9700</v>
      </c>
    </row>
    <row r="6" spans="1:14" x14ac:dyDescent="0.2">
      <c r="A6" s="3" t="s">
        <v>1</v>
      </c>
      <c r="B6" s="4">
        <v>650</v>
      </c>
      <c r="C6" s="4">
        <v>350</v>
      </c>
      <c r="D6" s="4">
        <v>500</v>
      </c>
      <c r="E6" s="4"/>
      <c r="H6" s="5"/>
      <c r="I6" s="5"/>
      <c r="J6" s="5"/>
      <c r="K6" s="5"/>
      <c r="L6" s="5"/>
      <c r="M6" s="5"/>
      <c r="N6" s="5"/>
    </row>
    <row r="7" spans="1:14" x14ac:dyDescent="0.2">
      <c r="A7" s="3" t="s">
        <v>16</v>
      </c>
      <c r="B7" s="4">
        <v>250</v>
      </c>
      <c r="C7" s="4">
        <v>150</v>
      </c>
      <c r="D7" s="4">
        <v>200</v>
      </c>
      <c r="E7" s="3"/>
    </row>
    <row r="8" spans="1:14" x14ac:dyDescent="0.2">
      <c r="A8" s="3" t="s">
        <v>5</v>
      </c>
      <c r="B8" s="4">
        <v>10</v>
      </c>
      <c r="C8" s="4">
        <v>10</v>
      </c>
      <c r="D8" s="4">
        <v>10</v>
      </c>
      <c r="E8" s="3"/>
      <c r="H8" s="5"/>
      <c r="I8" s="6"/>
      <c r="J8" s="6"/>
      <c r="K8" s="6"/>
      <c r="L8" s="6"/>
      <c r="M8" s="6"/>
      <c r="N8" s="6"/>
    </row>
    <row r="9" spans="1:14" x14ac:dyDescent="0.2">
      <c r="A9" s="3" t="s">
        <v>6</v>
      </c>
      <c r="B9" s="4">
        <v>12</v>
      </c>
      <c r="C9" s="4">
        <v>12</v>
      </c>
      <c r="D9" s="4">
        <v>12</v>
      </c>
      <c r="E9" s="3"/>
    </row>
    <row r="10" spans="1:14" x14ac:dyDescent="0.2">
      <c r="A10" s="3" t="s">
        <v>7</v>
      </c>
      <c r="B10" s="4">
        <v>15</v>
      </c>
      <c r="C10" s="4">
        <v>15</v>
      </c>
      <c r="D10" s="4">
        <v>15</v>
      </c>
      <c r="E10" s="3"/>
    </row>
    <row r="11" spans="1:14" x14ac:dyDescent="0.2">
      <c r="A11" s="3"/>
      <c r="B11" s="3"/>
      <c r="C11" s="3"/>
      <c r="D11" s="3"/>
      <c r="E11" s="3"/>
    </row>
    <row r="12" spans="1:14" x14ac:dyDescent="0.2">
      <c r="A12" s="3" t="s">
        <v>14</v>
      </c>
      <c r="B12" s="3"/>
      <c r="C12" s="3"/>
      <c r="D12" s="3"/>
      <c r="E12" s="3"/>
    </row>
    <row r="13" spans="1:14" ht="17" x14ac:dyDescent="0.2">
      <c r="A13" s="7" t="s">
        <v>8</v>
      </c>
      <c r="B13" s="9">
        <v>0.3</v>
      </c>
      <c r="C13" s="9">
        <v>0.4</v>
      </c>
      <c r="D13" s="9">
        <v>0.3</v>
      </c>
      <c r="E13" s="3"/>
    </row>
    <row r="14" spans="1:14" ht="17" x14ac:dyDescent="0.2">
      <c r="A14" s="7" t="s">
        <v>9</v>
      </c>
      <c r="B14" s="9">
        <v>0.25</v>
      </c>
      <c r="C14" s="9">
        <v>0.35</v>
      </c>
      <c r="D14" s="9">
        <v>0.4</v>
      </c>
      <c r="E14" s="3"/>
    </row>
    <row r="15" spans="1:14" ht="17" x14ac:dyDescent="0.2">
      <c r="A15" s="7" t="s">
        <v>10</v>
      </c>
      <c r="B15" s="9">
        <v>0.4</v>
      </c>
      <c r="C15" s="9">
        <v>0.4</v>
      </c>
      <c r="D15" s="9">
        <v>0.2</v>
      </c>
      <c r="E15" s="3"/>
    </row>
    <row r="16" spans="1:14" ht="17" x14ac:dyDescent="0.2">
      <c r="A16" s="7" t="s">
        <v>11</v>
      </c>
      <c r="B16" s="9">
        <v>0.3</v>
      </c>
      <c r="C16" s="9">
        <v>0.5</v>
      </c>
      <c r="D16" s="9">
        <v>0.2</v>
      </c>
      <c r="E16" s="3"/>
    </row>
    <row r="17" spans="1:10" ht="17" x14ac:dyDescent="0.2">
      <c r="A17" s="7" t="s">
        <v>12</v>
      </c>
      <c r="B17" s="9">
        <v>0.4</v>
      </c>
      <c r="C17" s="9">
        <v>0.3</v>
      </c>
      <c r="D17" s="9">
        <v>0.3</v>
      </c>
      <c r="E17" s="3"/>
    </row>
    <row r="18" spans="1:10" ht="17" x14ac:dyDescent="0.2">
      <c r="A18" s="7" t="s">
        <v>13</v>
      </c>
      <c r="B18" s="9">
        <v>0.5</v>
      </c>
      <c r="C18" s="9">
        <v>0.3</v>
      </c>
      <c r="D18" s="9">
        <v>0.2</v>
      </c>
      <c r="E18" s="3"/>
    </row>
    <row r="19" spans="1:10" x14ac:dyDescent="0.2">
      <c r="A19" s="7"/>
      <c r="B19" s="40"/>
      <c r="C19" s="40"/>
      <c r="D19" s="40"/>
      <c r="E19" s="3"/>
    </row>
    <row r="20" spans="1:10" x14ac:dyDescent="0.2">
      <c r="A20" s="3" t="s">
        <v>15</v>
      </c>
      <c r="B20" s="3"/>
      <c r="C20" s="3"/>
      <c r="D20" s="3"/>
      <c r="E20" s="3"/>
    </row>
    <row r="21" spans="1:10" ht="17" x14ac:dyDescent="0.2">
      <c r="A21" s="7" t="s">
        <v>8</v>
      </c>
      <c r="B21" s="8">
        <f t="shared" ref="B21:D26" si="0">+$E21*B13</f>
        <v>7500</v>
      </c>
      <c r="C21" s="8">
        <f t="shared" si="0"/>
        <v>10000</v>
      </c>
      <c r="D21" s="8">
        <f t="shared" si="0"/>
        <v>7500</v>
      </c>
      <c r="E21" s="10">
        <v>25000</v>
      </c>
      <c r="G21" s="12"/>
      <c r="H21" s="12"/>
      <c r="I21" s="12"/>
      <c r="J21" s="12"/>
    </row>
    <row r="22" spans="1:10" ht="17" x14ac:dyDescent="0.2">
      <c r="A22" s="7" t="s">
        <v>9</v>
      </c>
      <c r="B22" s="8">
        <f t="shared" si="0"/>
        <v>11250</v>
      </c>
      <c r="C22" s="8">
        <f t="shared" si="0"/>
        <v>15749.999999999998</v>
      </c>
      <c r="D22" s="8">
        <f t="shared" si="0"/>
        <v>18000</v>
      </c>
      <c r="E22" s="10">
        <v>45000</v>
      </c>
      <c r="G22" s="11"/>
      <c r="H22" s="12"/>
      <c r="I22" s="12"/>
      <c r="J22" s="12"/>
    </row>
    <row r="23" spans="1:10" ht="17" x14ac:dyDescent="0.2">
      <c r="A23" s="7" t="s">
        <v>10</v>
      </c>
      <c r="B23" s="8">
        <f t="shared" si="0"/>
        <v>20000</v>
      </c>
      <c r="C23" s="8">
        <f t="shared" si="0"/>
        <v>20000</v>
      </c>
      <c r="D23" s="8">
        <f t="shared" si="0"/>
        <v>10000</v>
      </c>
      <c r="E23" s="10">
        <v>50000</v>
      </c>
      <c r="G23" s="11"/>
      <c r="H23" s="12"/>
      <c r="I23" s="12"/>
      <c r="J23" s="12"/>
    </row>
    <row r="24" spans="1:10" ht="17" x14ac:dyDescent="0.2">
      <c r="A24" s="7" t="s">
        <v>11</v>
      </c>
      <c r="B24" s="8">
        <f t="shared" si="0"/>
        <v>9000</v>
      </c>
      <c r="C24" s="8">
        <f t="shared" si="0"/>
        <v>15000</v>
      </c>
      <c r="D24" s="8">
        <f t="shared" si="0"/>
        <v>6000</v>
      </c>
      <c r="E24" s="10">
        <v>30000</v>
      </c>
      <c r="G24" s="11"/>
      <c r="H24" s="12"/>
      <c r="I24" s="12"/>
      <c r="J24" s="12"/>
    </row>
    <row r="25" spans="1:10" ht="17" x14ac:dyDescent="0.2">
      <c r="A25" s="7" t="s">
        <v>12</v>
      </c>
      <c r="B25" s="8">
        <f t="shared" si="0"/>
        <v>14000</v>
      </c>
      <c r="C25" s="8">
        <f t="shared" si="0"/>
        <v>10500</v>
      </c>
      <c r="D25" s="8">
        <f t="shared" si="0"/>
        <v>10500</v>
      </c>
      <c r="E25" s="10">
        <v>35000</v>
      </c>
      <c r="G25" s="11"/>
      <c r="H25" s="12"/>
      <c r="I25" s="12"/>
      <c r="J25" s="12"/>
    </row>
    <row r="26" spans="1:10" ht="17" x14ac:dyDescent="0.2">
      <c r="A26" s="7" t="s">
        <v>13</v>
      </c>
      <c r="B26" s="8">
        <f t="shared" si="0"/>
        <v>12500</v>
      </c>
      <c r="C26" s="8">
        <f t="shared" si="0"/>
        <v>7500</v>
      </c>
      <c r="D26" s="8">
        <f t="shared" si="0"/>
        <v>5000</v>
      </c>
      <c r="E26" s="10">
        <v>25000</v>
      </c>
      <c r="G26" s="11"/>
      <c r="H26" s="12"/>
      <c r="I26" s="12"/>
      <c r="J26" s="12"/>
    </row>
    <row r="27" spans="1:10" x14ac:dyDescent="0.2">
      <c r="A27" s="7"/>
      <c r="B27" s="8"/>
      <c r="C27" s="8"/>
      <c r="D27" s="8"/>
      <c r="E27" s="3"/>
      <c r="G27" s="11"/>
      <c r="H27" s="11"/>
      <c r="I27" s="11"/>
    </row>
    <row r="28" spans="1:10" x14ac:dyDescent="0.2">
      <c r="A28" s="7"/>
      <c r="B28" s="40"/>
      <c r="C28" s="40"/>
      <c r="D28" s="40"/>
      <c r="E28" s="3"/>
    </row>
    <row r="29" spans="1:10" x14ac:dyDescent="0.2">
      <c r="A29" s="3" t="s">
        <v>23</v>
      </c>
      <c r="B29" s="10"/>
      <c r="C29" s="10"/>
      <c r="D29" s="10"/>
      <c r="E29" s="10">
        <v>60000</v>
      </c>
    </row>
    <row r="30" spans="1:10" x14ac:dyDescent="0.2">
      <c r="A30" s="3" t="s">
        <v>24</v>
      </c>
      <c r="B30" s="10"/>
      <c r="C30" s="10"/>
      <c r="D30" s="10"/>
      <c r="E30" s="10">
        <v>48000</v>
      </c>
    </row>
    <row r="31" spans="1:10" x14ac:dyDescent="0.2">
      <c r="A31" s="3" t="s">
        <v>25</v>
      </c>
      <c r="B31" s="10"/>
      <c r="C31" s="10"/>
      <c r="D31" s="10"/>
      <c r="E31" s="10">
        <v>48000</v>
      </c>
    </row>
    <row r="32" spans="1:10" x14ac:dyDescent="0.2">
      <c r="A32" s="3" t="s">
        <v>26</v>
      </c>
      <c r="B32" s="10"/>
      <c r="C32" s="10"/>
      <c r="D32" s="10"/>
      <c r="E32" s="10">
        <v>48000</v>
      </c>
    </row>
    <row r="33" spans="1:5" x14ac:dyDescent="0.2">
      <c r="A33" s="3" t="s">
        <v>27</v>
      </c>
      <c r="B33" s="10"/>
      <c r="C33" s="10"/>
      <c r="D33" s="10"/>
      <c r="E33" s="10">
        <v>48000</v>
      </c>
    </row>
    <row r="34" spans="1:5" x14ac:dyDescent="0.2">
      <c r="A34" s="3" t="s">
        <v>28</v>
      </c>
      <c r="B34" s="10"/>
      <c r="C34" s="10"/>
      <c r="D34" s="10"/>
      <c r="E34" s="10">
        <v>48000</v>
      </c>
    </row>
    <row r="35" spans="1:5" x14ac:dyDescent="0.2">
      <c r="A35" s="3" t="s">
        <v>29</v>
      </c>
      <c r="B35" s="10"/>
      <c r="C35" s="10"/>
      <c r="D35" s="10"/>
      <c r="E35" s="10">
        <v>48000</v>
      </c>
    </row>
    <row r="36" spans="1:5" x14ac:dyDescent="0.2">
      <c r="A36" s="3" t="s">
        <v>30</v>
      </c>
      <c r="B36" s="10">
        <v>54000</v>
      </c>
      <c r="C36" s="10">
        <v>54000</v>
      </c>
      <c r="D36" s="10">
        <v>54000</v>
      </c>
      <c r="E36" s="10">
        <f>+B36+C36+D36</f>
        <v>162000</v>
      </c>
    </row>
    <row r="37" spans="1:5" x14ac:dyDescent="0.2">
      <c r="A37" s="3" t="s">
        <v>31</v>
      </c>
      <c r="B37" s="10"/>
      <c r="C37" s="10"/>
      <c r="D37" s="10"/>
      <c r="E37" s="10">
        <v>72000</v>
      </c>
    </row>
    <row r="38" spans="1:5" x14ac:dyDescent="0.2">
      <c r="A38" s="3" t="s">
        <v>32</v>
      </c>
      <c r="B38" s="10"/>
      <c r="C38" s="10"/>
      <c r="D38" s="10"/>
      <c r="E38" s="10">
        <v>72000</v>
      </c>
    </row>
    <row r="39" spans="1:5" x14ac:dyDescent="0.2">
      <c r="A39" s="3" t="s">
        <v>45</v>
      </c>
      <c r="B39" s="10"/>
      <c r="C39" s="10"/>
      <c r="D39" s="10"/>
      <c r="E39" s="10">
        <v>36000</v>
      </c>
    </row>
    <row r="40" spans="1:5" x14ac:dyDescent="0.2">
      <c r="A40" s="3" t="s">
        <v>45</v>
      </c>
      <c r="B40" s="10"/>
      <c r="C40" s="10"/>
      <c r="D40" s="10"/>
      <c r="E40" s="10">
        <v>36000</v>
      </c>
    </row>
    <row r="41" spans="1:5" x14ac:dyDescent="0.2">
      <c r="B41" s="36"/>
      <c r="C41" s="36"/>
      <c r="D41" s="36"/>
      <c r="E41" s="36"/>
    </row>
    <row r="42" spans="1:5" x14ac:dyDescent="0.2">
      <c r="B42" s="36"/>
      <c r="C42" s="36"/>
      <c r="D42" s="36"/>
      <c r="E42" s="36"/>
    </row>
    <row r="43" spans="1:5" hidden="1" x14ac:dyDescent="0.2">
      <c r="A43" s="38" t="s">
        <v>85</v>
      </c>
      <c r="B43" s="39"/>
      <c r="C43" s="39"/>
      <c r="D43" s="39"/>
      <c r="E43" s="39"/>
    </row>
    <row r="44" spans="1:5" hidden="1" x14ac:dyDescent="0.2">
      <c r="A44" s="41"/>
      <c r="B44" s="36"/>
      <c r="C44" s="36"/>
      <c r="D44" s="36"/>
      <c r="E44" s="36"/>
    </row>
    <row r="45" spans="1:5" hidden="1" x14ac:dyDescent="0.2">
      <c r="A45" s="41" t="s">
        <v>83</v>
      </c>
      <c r="B45" s="36"/>
      <c r="C45" s="36"/>
      <c r="D45" s="36"/>
      <c r="E45" s="36"/>
    </row>
    <row r="46" spans="1:5" hidden="1" x14ac:dyDescent="0.2">
      <c r="A46" s="1" t="s">
        <v>19</v>
      </c>
      <c r="B46" s="36"/>
      <c r="C46" s="36"/>
      <c r="D46" s="36"/>
      <c r="E46" s="36"/>
    </row>
    <row r="47" spans="1:5" hidden="1" x14ac:dyDescent="0.2">
      <c r="A47" s="1" t="s">
        <v>84</v>
      </c>
      <c r="B47" s="36"/>
      <c r="C47" s="36"/>
      <c r="D47" s="36"/>
      <c r="E47" s="36"/>
    </row>
    <row r="48" spans="1:5" hidden="1" x14ac:dyDescent="0.2">
      <c r="A48" s="41"/>
      <c r="B48" s="36"/>
      <c r="C48" s="36"/>
      <c r="D48" s="36"/>
      <c r="E48" s="36"/>
    </row>
    <row r="49" spans="1:5" hidden="1" x14ac:dyDescent="0.2">
      <c r="A49" s="41" t="s">
        <v>82</v>
      </c>
      <c r="B49" s="36"/>
      <c r="C49" s="36"/>
      <c r="D49" s="36"/>
      <c r="E49" s="36"/>
    </row>
    <row r="50" spans="1:5" hidden="1" x14ac:dyDescent="0.2">
      <c r="A50" s="1" t="s">
        <v>23</v>
      </c>
      <c r="B50" s="36"/>
      <c r="C50" s="36"/>
      <c r="D50" s="36"/>
      <c r="E50" s="36"/>
    </row>
    <row r="51" spans="1:5" hidden="1" x14ac:dyDescent="0.2">
      <c r="A51" s="1" t="s">
        <v>31</v>
      </c>
      <c r="B51" s="36"/>
      <c r="C51" s="36"/>
      <c r="D51" s="36"/>
      <c r="E51" s="36"/>
    </row>
    <row r="52" spans="1:5" hidden="1" x14ac:dyDescent="0.2">
      <c r="A52" s="1" t="s">
        <v>32</v>
      </c>
      <c r="B52" s="36"/>
      <c r="C52" s="36"/>
      <c r="D52" s="36"/>
      <c r="E52" s="36"/>
    </row>
    <row r="53" spans="1:5" hidden="1" x14ac:dyDescent="0.2">
      <c r="A53" s="1" t="s">
        <v>30</v>
      </c>
      <c r="B53" s="36"/>
      <c r="C53" s="36"/>
      <c r="D53" s="36"/>
      <c r="E53" s="36"/>
    </row>
    <row r="54" spans="1:5" hidden="1" x14ac:dyDescent="0.2">
      <c r="A54" s="1" t="s">
        <v>24</v>
      </c>
      <c r="B54" s="36"/>
      <c r="C54" s="36"/>
      <c r="D54" s="36"/>
      <c r="E54" s="36"/>
    </row>
    <row r="55" spans="1:5" hidden="1" x14ac:dyDescent="0.2">
      <c r="A55" s="1" t="s">
        <v>25</v>
      </c>
      <c r="B55" s="36"/>
      <c r="C55" s="36"/>
      <c r="D55" s="36"/>
      <c r="E55" s="36"/>
    </row>
    <row r="56" spans="1:5" hidden="1" x14ac:dyDescent="0.2">
      <c r="A56" s="1" t="s">
        <v>26</v>
      </c>
      <c r="B56" s="36"/>
      <c r="C56" s="36"/>
      <c r="D56" s="36"/>
      <c r="E56" s="36"/>
    </row>
    <row r="57" spans="1:5" hidden="1" x14ac:dyDescent="0.2">
      <c r="A57" s="1" t="s">
        <v>27</v>
      </c>
      <c r="B57" s="36"/>
      <c r="C57" s="36"/>
      <c r="D57" s="36"/>
      <c r="E57" s="36"/>
    </row>
    <row r="58" spans="1:5" hidden="1" x14ac:dyDescent="0.2">
      <c r="A58" s="1" t="s">
        <v>28</v>
      </c>
      <c r="B58" s="36"/>
      <c r="C58" s="36"/>
      <c r="D58" s="36"/>
      <c r="E58" s="36"/>
    </row>
    <row r="59" spans="1:5" hidden="1" x14ac:dyDescent="0.2">
      <c r="A59" s="1" t="s">
        <v>29</v>
      </c>
      <c r="B59" s="36"/>
      <c r="C59" s="36"/>
      <c r="D59" s="36"/>
      <c r="E59" s="36"/>
    </row>
    <row r="60" spans="1:5" hidden="1" x14ac:dyDescent="0.2">
      <c r="A60" s="1" t="s">
        <v>45</v>
      </c>
      <c r="B60" s="36"/>
      <c r="C60" s="36"/>
      <c r="D60" s="36"/>
      <c r="E60" s="36"/>
    </row>
    <row r="61" spans="1:5" hidden="1" x14ac:dyDescent="0.2">
      <c r="A61" s="1" t="s">
        <v>45</v>
      </c>
      <c r="B61" s="36"/>
      <c r="C61" s="36"/>
      <c r="D61" s="36"/>
      <c r="E61" s="36"/>
    </row>
    <row r="62" spans="1:5" hidden="1" x14ac:dyDescent="0.2">
      <c r="A62" s="41"/>
      <c r="B62" s="36"/>
      <c r="C62" s="36"/>
      <c r="D62" s="36"/>
      <c r="E62" s="36"/>
    </row>
    <row r="63" spans="1:5" hidden="1" x14ac:dyDescent="0.2">
      <c r="A63" s="38" t="s">
        <v>86</v>
      </c>
      <c r="B63" s="39"/>
      <c r="C63" s="39"/>
      <c r="D63" s="39"/>
      <c r="E63" s="39"/>
    </row>
    <row r="64" spans="1:5" hidden="1" x14ac:dyDescent="0.2">
      <c r="B64" s="14"/>
      <c r="C64" s="14"/>
      <c r="D64" s="14"/>
      <c r="E64" s="14"/>
    </row>
    <row r="65" spans="1:5" hidden="1" x14ac:dyDescent="0.2">
      <c r="A65" s="18" t="s">
        <v>87</v>
      </c>
      <c r="B65" s="3" t="s">
        <v>78</v>
      </c>
      <c r="C65" s="3" t="s">
        <v>79</v>
      </c>
      <c r="D65" s="3" t="s">
        <v>80</v>
      </c>
      <c r="E65" s="24" t="s">
        <v>3</v>
      </c>
    </row>
    <row r="66" spans="1:5" hidden="1" x14ac:dyDescent="0.2">
      <c r="A66" s="3" t="s">
        <v>18</v>
      </c>
      <c r="B66" s="15">
        <f>+B5*B6</f>
        <v>1430000</v>
      </c>
      <c r="C66" s="15">
        <f>+C5*C6</f>
        <v>1750000</v>
      </c>
      <c r="D66" s="15">
        <f>+D5*D6</f>
        <v>1250000</v>
      </c>
      <c r="E66" s="15">
        <f>+B66+C66+D66</f>
        <v>4430000</v>
      </c>
    </row>
    <row r="67" spans="1:5" hidden="1" x14ac:dyDescent="0.2">
      <c r="A67" s="3" t="s">
        <v>43</v>
      </c>
      <c r="B67" s="16"/>
      <c r="C67" s="16"/>
      <c r="D67" s="16"/>
      <c r="E67" s="16"/>
    </row>
    <row r="68" spans="1:5" hidden="1" x14ac:dyDescent="0.2">
      <c r="A68" s="17" t="s">
        <v>19</v>
      </c>
      <c r="B68" s="15">
        <f>+B7*B5</f>
        <v>550000</v>
      </c>
      <c r="C68" s="15">
        <f>+C7*C5</f>
        <v>750000</v>
      </c>
      <c r="D68" s="15">
        <f>+D7*D5</f>
        <v>500000</v>
      </c>
      <c r="E68" s="15">
        <f>+B68+C68+D68</f>
        <v>1800000</v>
      </c>
    </row>
    <row r="69" spans="1:5" hidden="1" x14ac:dyDescent="0.2">
      <c r="A69" s="17" t="s">
        <v>20</v>
      </c>
      <c r="B69" s="15">
        <f>+B8*B22+B8*B25+B8*B26+B9*B23+B9*B21+B10*B24</f>
        <v>842500</v>
      </c>
      <c r="C69" s="15">
        <f>+C8*C22+C8*C25+C8*C26+C9*C23+C9*C21+C10*C24</f>
        <v>922500</v>
      </c>
      <c r="D69" s="15">
        <f>+D8*D22+D8*D25+D8*D26+D9*D23+D9*D21+D10*D24</f>
        <v>635000</v>
      </c>
      <c r="E69" s="15">
        <f>+B69+C69+D69</f>
        <v>2400000</v>
      </c>
    </row>
    <row r="70" spans="1:5" hidden="1" x14ac:dyDescent="0.2">
      <c r="A70" s="2" t="s">
        <v>70</v>
      </c>
      <c r="B70" s="15"/>
      <c r="C70" s="15"/>
      <c r="D70" s="15"/>
      <c r="E70" s="15">
        <f>+E39/12</f>
        <v>3000</v>
      </c>
    </row>
    <row r="71" spans="1:5" hidden="1" x14ac:dyDescent="0.2">
      <c r="A71" s="2" t="s">
        <v>70</v>
      </c>
      <c r="B71" s="15"/>
      <c r="C71" s="15"/>
      <c r="D71" s="15"/>
      <c r="E71" s="15">
        <f>+E40/12</f>
        <v>3000</v>
      </c>
    </row>
    <row r="72" spans="1:5" hidden="1" x14ac:dyDescent="0.2">
      <c r="A72" s="18" t="s">
        <v>44</v>
      </c>
      <c r="B72" s="15"/>
      <c r="C72" s="15"/>
      <c r="D72" s="15"/>
      <c r="E72" s="19">
        <f>+E66-E68-E69-E70-E71</f>
        <v>224000</v>
      </c>
    </row>
    <row r="73" spans="1:5" hidden="1" x14ac:dyDescent="0.2">
      <c r="A73" s="3" t="s">
        <v>46</v>
      </c>
      <c r="B73" s="15"/>
      <c r="C73" s="15"/>
      <c r="D73" s="15"/>
      <c r="E73" s="15"/>
    </row>
    <row r="74" spans="1:5" hidden="1" x14ac:dyDescent="0.2">
      <c r="A74" s="17" t="s">
        <v>71</v>
      </c>
      <c r="B74" s="15">
        <f>+B36/12</f>
        <v>4500</v>
      </c>
      <c r="C74" s="15">
        <f>+C36/12</f>
        <v>4500</v>
      </c>
      <c r="D74" s="15">
        <f>+D36/12</f>
        <v>4500</v>
      </c>
      <c r="E74" s="15">
        <f>+B74+C74+D74</f>
        <v>13500</v>
      </c>
    </row>
    <row r="75" spans="1:5" hidden="1" x14ac:dyDescent="0.2">
      <c r="A75" s="17" t="s">
        <v>72</v>
      </c>
      <c r="B75" s="15"/>
      <c r="C75" s="15"/>
      <c r="D75" s="15"/>
      <c r="E75" s="15">
        <f>+E37/12</f>
        <v>6000</v>
      </c>
    </row>
    <row r="76" spans="1:5" hidden="1" x14ac:dyDescent="0.2">
      <c r="A76" s="18" t="s">
        <v>47</v>
      </c>
      <c r="B76" s="19"/>
      <c r="C76" s="19"/>
      <c r="D76" s="19"/>
      <c r="E76" s="19">
        <f>+E74+E75</f>
        <v>19500</v>
      </c>
    </row>
    <row r="77" spans="1:5" hidden="1" x14ac:dyDescent="0.2">
      <c r="A77" s="3" t="s">
        <v>48</v>
      </c>
      <c r="B77" s="15"/>
      <c r="C77" s="15"/>
      <c r="D77" s="15"/>
      <c r="E77" s="15"/>
    </row>
    <row r="78" spans="1:5" hidden="1" x14ac:dyDescent="0.2">
      <c r="A78" s="20" t="s">
        <v>49</v>
      </c>
      <c r="B78" s="15"/>
      <c r="C78" s="15"/>
      <c r="D78" s="15"/>
      <c r="E78" s="15">
        <f t="shared" ref="E78:E84" si="1">+E29/12</f>
        <v>5000</v>
      </c>
    </row>
    <row r="79" spans="1:5" hidden="1" x14ac:dyDescent="0.2">
      <c r="A79" s="20" t="s">
        <v>34</v>
      </c>
      <c r="B79" s="15"/>
      <c r="C79" s="15"/>
      <c r="D79" s="15"/>
      <c r="E79" s="15">
        <f t="shared" si="1"/>
        <v>4000</v>
      </c>
    </row>
    <row r="80" spans="1:5" hidden="1" x14ac:dyDescent="0.2">
      <c r="A80" s="20" t="s">
        <v>35</v>
      </c>
      <c r="B80" s="15"/>
      <c r="C80" s="15"/>
      <c r="D80" s="15"/>
      <c r="E80" s="15">
        <f t="shared" si="1"/>
        <v>4000</v>
      </c>
    </row>
    <row r="81" spans="1:6" hidden="1" x14ac:dyDescent="0.2">
      <c r="A81" s="20" t="s">
        <v>36</v>
      </c>
      <c r="B81" s="3"/>
      <c r="C81" s="3"/>
      <c r="D81" s="3"/>
      <c r="E81" s="15">
        <f t="shared" si="1"/>
        <v>4000</v>
      </c>
    </row>
    <row r="82" spans="1:6" hidden="1" x14ac:dyDescent="0.2">
      <c r="A82" s="20" t="s">
        <v>37</v>
      </c>
      <c r="B82" s="3"/>
      <c r="C82" s="3"/>
      <c r="D82" s="3"/>
      <c r="E82" s="15">
        <f t="shared" si="1"/>
        <v>4000</v>
      </c>
    </row>
    <row r="83" spans="1:6" hidden="1" x14ac:dyDescent="0.2">
      <c r="A83" s="20" t="s">
        <v>38</v>
      </c>
      <c r="B83" s="3"/>
      <c r="C83" s="3"/>
      <c r="D83" s="3"/>
      <c r="E83" s="15">
        <f t="shared" si="1"/>
        <v>4000</v>
      </c>
    </row>
    <row r="84" spans="1:6" hidden="1" x14ac:dyDescent="0.2">
      <c r="A84" s="20" t="s">
        <v>39</v>
      </c>
      <c r="B84" s="3"/>
      <c r="C84" s="3"/>
      <c r="D84" s="3"/>
      <c r="E84" s="15">
        <f t="shared" si="1"/>
        <v>4000</v>
      </c>
    </row>
    <row r="85" spans="1:6" hidden="1" x14ac:dyDescent="0.2">
      <c r="A85" s="20" t="s">
        <v>50</v>
      </c>
      <c r="B85" s="3"/>
      <c r="C85" s="3"/>
      <c r="D85" s="3"/>
      <c r="E85" s="15">
        <f>+E38/12</f>
        <v>6000</v>
      </c>
    </row>
    <row r="86" spans="1:6" hidden="1" x14ac:dyDescent="0.2">
      <c r="A86" s="18" t="s">
        <v>51</v>
      </c>
      <c r="B86" s="3"/>
      <c r="C86" s="3"/>
      <c r="D86" s="3"/>
      <c r="E86" s="21">
        <f>+SUM(E78:E85)</f>
        <v>35000</v>
      </c>
    </row>
    <row r="87" spans="1:6" hidden="1" x14ac:dyDescent="0.2">
      <c r="A87" s="18" t="s">
        <v>52</v>
      </c>
      <c r="B87" s="22"/>
      <c r="C87" s="22"/>
      <c r="D87" s="22"/>
      <c r="E87" s="23">
        <f>+E72-E76-E86</f>
        <v>169500</v>
      </c>
    </row>
    <row r="88" spans="1:6" hidden="1" x14ac:dyDescent="0.2">
      <c r="B88" s="14"/>
      <c r="C88" s="14"/>
      <c r="D88" s="14"/>
      <c r="E88" s="14"/>
    </row>
    <row r="89" spans="1:6" hidden="1" x14ac:dyDescent="0.2">
      <c r="A89" s="38" t="s">
        <v>88</v>
      </c>
      <c r="B89" s="39"/>
      <c r="C89" s="39"/>
      <c r="D89" s="39"/>
      <c r="E89" s="39"/>
    </row>
    <row r="90" spans="1:6" hidden="1" x14ac:dyDescent="0.2">
      <c r="B90" s="14"/>
      <c r="C90" s="14"/>
      <c r="D90" s="14"/>
      <c r="E90" s="14"/>
    </row>
    <row r="91" spans="1:6" hidden="1" x14ac:dyDescent="0.2">
      <c r="A91" s="18" t="s">
        <v>17</v>
      </c>
      <c r="B91" s="3" t="s">
        <v>78</v>
      </c>
      <c r="C91" s="3" t="s">
        <v>79</v>
      </c>
      <c r="D91" s="3" t="s">
        <v>80</v>
      </c>
      <c r="E91" s="24" t="s">
        <v>3</v>
      </c>
    </row>
    <row r="92" spans="1:6" hidden="1" x14ac:dyDescent="0.2">
      <c r="A92" s="3" t="s">
        <v>18</v>
      </c>
      <c r="B92" s="15">
        <f>+B5*B6</f>
        <v>1430000</v>
      </c>
      <c r="C92" s="15">
        <f>+C5*C6</f>
        <v>1750000</v>
      </c>
      <c r="D92" s="15">
        <f>+D5*D6</f>
        <v>1250000</v>
      </c>
      <c r="E92" s="15">
        <f>+B92+C92+D92</f>
        <v>4430000</v>
      </c>
    </row>
    <row r="93" spans="1:6" hidden="1" x14ac:dyDescent="0.2">
      <c r="A93" s="3" t="s">
        <v>2</v>
      </c>
      <c r="B93" s="16"/>
      <c r="C93" s="16"/>
      <c r="D93" s="16"/>
      <c r="E93" s="16"/>
    </row>
    <row r="94" spans="1:6" hidden="1" x14ac:dyDescent="0.2">
      <c r="A94" s="17" t="s">
        <v>19</v>
      </c>
      <c r="B94" s="15">
        <f>+B7*B5</f>
        <v>550000</v>
      </c>
      <c r="C94" s="15">
        <f>+C7*C5</f>
        <v>750000</v>
      </c>
      <c r="D94" s="15">
        <f>+D7*D5</f>
        <v>500000</v>
      </c>
      <c r="E94" s="15">
        <f>+B94+C94+D94</f>
        <v>1800000</v>
      </c>
      <c r="F94" s="13"/>
    </row>
    <row r="95" spans="1:6" hidden="1" x14ac:dyDescent="0.2">
      <c r="A95" s="17" t="s">
        <v>20</v>
      </c>
      <c r="B95" s="15">
        <f>+B8*B22+B8*B25+B8*B26+B9*B23+B9*B21+B10*B24</f>
        <v>842500</v>
      </c>
      <c r="C95" s="15">
        <f>+C8*C22+C8*C25+C8*C26+C9*C23+C9*C21+C10*C24</f>
        <v>922500</v>
      </c>
      <c r="D95" s="15">
        <f>+D8*D22+D8*D25+D8*D26+D9*D23+D9*D21+D10*D24</f>
        <v>635000</v>
      </c>
      <c r="E95" s="15">
        <f>+B95+C95+D95</f>
        <v>2400000</v>
      </c>
    </row>
    <row r="96" spans="1:6" hidden="1" x14ac:dyDescent="0.2">
      <c r="A96" s="35" t="s">
        <v>77</v>
      </c>
      <c r="B96" s="19">
        <f>+B94+B95</f>
        <v>1392500</v>
      </c>
      <c r="C96" s="19">
        <f>+C94+C95</f>
        <v>1672500</v>
      </c>
      <c r="D96" s="19">
        <f>+D94+D95</f>
        <v>1135000</v>
      </c>
      <c r="E96" s="19">
        <f>+E94+E95</f>
        <v>4200000</v>
      </c>
    </row>
    <row r="97" spans="1:5" hidden="1" x14ac:dyDescent="0.2">
      <c r="A97" s="18" t="s">
        <v>21</v>
      </c>
      <c r="B97" s="19">
        <f>+B92-B96</f>
        <v>37500</v>
      </c>
      <c r="C97" s="19">
        <f t="shared" ref="C97:E97" si="2">+C92-C96</f>
        <v>77500</v>
      </c>
      <c r="D97" s="19">
        <f t="shared" si="2"/>
        <v>115000</v>
      </c>
      <c r="E97" s="19">
        <f t="shared" si="2"/>
        <v>230000</v>
      </c>
    </row>
    <row r="98" spans="1:5" hidden="1" x14ac:dyDescent="0.2">
      <c r="A98" s="3" t="s">
        <v>4</v>
      </c>
      <c r="B98" s="15"/>
      <c r="C98" s="15"/>
      <c r="D98" s="15"/>
      <c r="E98" s="15"/>
    </row>
    <row r="99" spans="1:5" hidden="1" x14ac:dyDescent="0.2">
      <c r="A99" s="3" t="s">
        <v>22</v>
      </c>
      <c r="B99" s="15">
        <f>+B36/12</f>
        <v>4500</v>
      </c>
      <c r="C99" s="15">
        <f>+C36/12</f>
        <v>4500</v>
      </c>
      <c r="D99" s="15">
        <f>+D36/12</f>
        <v>4500</v>
      </c>
      <c r="E99" s="15">
        <f>+B99+C99+D99</f>
        <v>13500</v>
      </c>
    </row>
    <row r="100" spans="1:5" hidden="1" x14ac:dyDescent="0.2">
      <c r="A100" s="3" t="s">
        <v>33</v>
      </c>
      <c r="B100" s="15"/>
      <c r="C100" s="15"/>
      <c r="D100" s="15"/>
      <c r="E100" s="15">
        <f t="shared" ref="E100:E106" si="3">+E29/12</f>
        <v>5000</v>
      </c>
    </row>
    <row r="101" spans="1:5" hidden="1" x14ac:dyDescent="0.2">
      <c r="A101" s="3" t="s">
        <v>34</v>
      </c>
      <c r="B101" s="15"/>
      <c r="C101" s="15"/>
      <c r="D101" s="15"/>
      <c r="E101" s="15">
        <f t="shared" si="3"/>
        <v>4000</v>
      </c>
    </row>
    <row r="102" spans="1:5" hidden="1" x14ac:dyDescent="0.2">
      <c r="A102" s="3" t="s">
        <v>35</v>
      </c>
      <c r="B102" s="15"/>
      <c r="C102" s="15"/>
      <c r="D102" s="15"/>
      <c r="E102" s="15">
        <f t="shared" si="3"/>
        <v>4000</v>
      </c>
    </row>
    <row r="103" spans="1:5" hidden="1" x14ac:dyDescent="0.2">
      <c r="A103" s="3" t="s">
        <v>36</v>
      </c>
      <c r="B103" s="15"/>
      <c r="C103" s="15"/>
      <c r="D103" s="15"/>
      <c r="E103" s="15">
        <f t="shared" si="3"/>
        <v>4000</v>
      </c>
    </row>
    <row r="104" spans="1:5" hidden="1" x14ac:dyDescent="0.2">
      <c r="A104" s="3" t="s">
        <v>37</v>
      </c>
      <c r="B104" s="15"/>
      <c r="C104" s="15"/>
      <c r="D104" s="15"/>
      <c r="E104" s="15">
        <f t="shared" si="3"/>
        <v>4000</v>
      </c>
    </row>
    <row r="105" spans="1:5" hidden="1" x14ac:dyDescent="0.2">
      <c r="A105" s="3" t="s">
        <v>38</v>
      </c>
      <c r="B105" s="15"/>
      <c r="C105" s="15"/>
      <c r="D105" s="15"/>
      <c r="E105" s="15">
        <f t="shared" si="3"/>
        <v>4000</v>
      </c>
    </row>
    <row r="106" spans="1:5" hidden="1" x14ac:dyDescent="0.2">
      <c r="A106" s="3" t="s">
        <v>39</v>
      </c>
      <c r="B106" s="15"/>
      <c r="C106" s="15"/>
      <c r="D106" s="15"/>
      <c r="E106" s="15">
        <f t="shared" si="3"/>
        <v>4000</v>
      </c>
    </row>
    <row r="107" spans="1:5" hidden="1" x14ac:dyDescent="0.2">
      <c r="A107" s="3" t="s">
        <v>40</v>
      </c>
      <c r="B107" s="3"/>
      <c r="C107" s="3"/>
      <c r="D107" s="3"/>
      <c r="E107" s="15">
        <f>+E37/12</f>
        <v>6000</v>
      </c>
    </row>
    <row r="108" spans="1:5" hidden="1" x14ac:dyDescent="0.2">
      <c r="A108" s="3" t="s">
        <v>41</v>
      </c>
      <c r="B108" s="3"/>
      <c r="C108" s="3"/>
      <c r="D108" s="3"/>
      <c r="E108" s="15">
        <f>+E38/12</f>
        <v>6000</v>
      </c>
    </row>
    <row r="109" spans="1:5" hidden="1" x14ac:dyDescent="0.2">
      <c r="A109" s="31" t="s">
        <v>70</v>
      </c>
      <c r="B109" s="3"/>
      <c r="C109" s="3"/>
      <c r="D109" s="3"/>
      <c r="E109" s="15">
        <f>+E39/12</f>
        <v>3000</v>
      </c>
    </row>
    <row r="110" spans="1:5" hidden="1" x14ac:dyDescent="0.2">
      <c r="A110" s="31" t="s">
        <v>70</v>
      </c>
      <c r="B110" s="3"/>
      <c r="C110" s="3"/>
      <c r="D110" s="3"/>
      <c r="E110" s="15">
        <f>+E40/12</f>
        <v>3000</v>
      </c>
    </row>
    <row r="111" spans="1:5" hidden="1" x14ac:dyDescent="0.2">
      <c r="A111" s="18" t="s">
        <v>55</v>
      </c>
      <c r="B111" s="3"/>
      <c r="C111" s="3"/>
      <c r="D111" s="3"/>
      <c r="E111" s="19">
        <f>+SUM(E99:E110)</f>
        <v>60500</v>
      </c>
    </row>
    <row r="112" spans="1:5" hidden="1" x14ac:dyDescent="0.2">
      <c r="A112" s="18" t="s">
        <v>42</v>
      </c>
      <c r="B112" s="3"/>
      <c r="C112" s="3"/>
      <c r="D112" s="3"/>
      <c r="E112" s="21">
        <f>+E97-E111</f>
        <v>169500</v>
      </c>
    </row>
    <row r="113" spans="1:5" x14ac:dyDescent="0.2">
      <c r="A113" s="38" t="s">
        <v>90</v>
      </c>
      <c r="B113" s="39"/>
      <c r="C113" s="39"/>
      <c r="D113" s="39"/>
      <c r="E113" s="39"/>
    </row>
    <row r="115" spans="1:5" x14ac:dyDescent="0.2">
      <c r="A115" s="3" t="s">
        <v>53</v>
      </c>
      <c r="B115" s="3" t="s">
        <v>78</v>
      </c>
      <c r="C115" s="3" t="s">
        <v>79</v>
      </c>
      <c r="D115" s="3" t="s">
        <v>80</v>
      </c>
      <c r="E115" s="25" t="s">
        <v>3</v>
      </c>
    </row>
    <row r="116" spans="1:5" x14ac:dyDescent="0.2">
      <c r="A116" s="3" t="s">
        <v>58</v>
      </c>
      <c r="B116" s="25"/>
      <c r="C116" s="25"/>
      <c r="D116" s="25"/>
      <c r="E116" s="28">
        <f>+E111</f>
        <v>60500</v>
      </c>
    </row>
    <row r="117" spans="1:5" x14ac:dyDescent="0.2">
      <c r="A117" s="3" t="s">
        <v>59</v>
      </c>
      <c r="B117" s="3"/>
      <c r="C117" s="3"/>
      <c r="D117" s="3"/>
      <c r="E117" s="26">
        <f>+SUM(E29:E40)</f>
        <v>726000</v>
      </c>
    </row>
    <row r="118" spans="1:5" x14ac:dyDescent="0.2">
      <c r="A118" s="3" t="s">
        <v>21</v>
      </c>
      <c r="B118" s="3"/>
      <c r="C118" s="3"/>
      <c r="D118" s="3"/>
      <c r="E118" s="26">
        <f>+E97</f>
        <v>230000</v>
      </c>
    </row>
    <row r="119" spans="1:5" x14ac:dyDescent="0.2">
      <c r="A119" s="3" t="s">
        <v>56</v>
      </c>
      <c r="B119" s="26">
        <f>+B5</f>
        <v>2200</v>
      </c>
      <c r="C119" s="26">
        <f>+C5</f>
        <v>5000</v>
      </c>
      <c r="D119" s="26">
        <f>+D5</f>
        <v>2500</v>
      </c>
      <c r="E119" s="26">
        <f>+B119+C119+D119</f>
        <v>9700</v>
      </c>
    </row>
    <row r="120" spans="1:5" x14ac:dyDescent="0.2">
      <c r="A120" s="3" t="s">
        <v>54</v>
      </c>
      <c r="B120" s="3"/>
      <c r="C120" s="3"/>
      <c r="D120" s="3"/>
      <c r="E120" s="26">
        <f>+E118/E119</f>
        <v>23.711340206185568</v>
      </c>
    </row>
    <row r="121" spans="1:5" x14ac:dyDescent="0.2">
      <c r="A121" s="18" t="s">
        <v>60</v>
      </c>
      <c r="B121" s="3"/>
      <c r="C121" s="3"/>
      <c r="D121" s="3"/>
      <c r="E121" s="21">
        <f>+E116/E120</f>
        <v>2551.5217391304345</v>
      </c>
    </row>
    <row r="122" spans="1:5" x14ac:dyDescent="0.2">
      <c r="A122" s="18" t="s">
        <v>57</v>
      </c>
      <c r="B122" s="18"/>
      <c r="C122" s="18"/>
      <c r="D122" s="18"/>
      <c r="E122" s="27">
        <f>+E117/E120</f>
        <v>30618.260869565216</v>
      </c>
    </row>
    <row r="124" spans="1:5" x14ac:dyDescent="0.2">
      <c r="A124" s="38" t="s">
        <v>91</v>
      </c>
      <c r="B124" s="39"/>
      <c r="C124" s="39"/>
      <c r="D124" s="39"/>
      <c r="E124" s="39"/>
    </row>
    <row r="126" spans="1:5" x14ac:dyDescent="0.2">
      <c r="A126" s="3" t="s">
        <v>61</v>
      </c>
      <c r="B126" s="4">
        <v>250</v>
      </c>
      <c r="C126" s="4">
        <v>150</v>
      </c>
      <c r="D126" s="4">
        <v>200</v>
      </c>
    </row>
    <row r="127" spans="1:5" x14ac:dyDescent="0.2">
      <c r="A127" s="3" t="s">
        <v>62</v>
      </c>
      <c r="B127" s="3">
        <f>+B126*(1+0.07)</f>
        <v>267.5</v>
      </c>
      <c r="C127" s="3">
        <f>+C126*(1+0.07)</f>
        <v>160.5</v>
      </c>
      <c r="D127" s="3">
        <f>+D126*(1+0.07)</f>
        <v>214</v>
      </c>
    </row>
    <row r="129" spans="1:5" x14ac:dyDescent="0.2">
      <c r="A129" s="3" t="s">
        <v>18</v>
      </c>
      <c r="B129" s="15">
        <f>+B5*B6</f>
        <v>1430000</v>
      </c>
      <c r="C129" s="15">
        <f>+C5*C6</f>
        <v>1750000</v>
      </c>
      <c r="D129" s="15">
        <f>+D5*D6</f>
        <v>1250000</v>
      </c>
      <c r="E129" s="15">
        <f>+B129+C129+D129</f>
        <v>4430000</v>
      </c>
    </row>
    <row r="130" spans="1:5" x14ac:dyDescent="0.2">
      <c r="A130" s="3" t="s">
        <v>2</v>
      </c>
      <c r="B130" s="15"/>
      <c r="C130" s="15"/>
      <c r="D130" s="15"/>
      <c r="E130" s="15"/>
    </row>
    <row r="131" spans="1:5" x14ac:dyDescent="0.2">
      <c r="A131" s="3" t="s">
        <v>19</v>
      </c>
      <c r="B131" s="15">
        <f>+B127*B5</f>
        <v>588500</v>
      </c>
      <c r="C131" s="15">
        <f>+C127*C5</f>
        <v>802500</v>
      </c>
      <c r="D131" s="15">
        <f>+D127*D5</f>
        <v>535000</v>
      </c>
      <c r="E131" s="15">
        <f>+B131+C131+D131</f>
        <v>1926000</v>
      </c>
    </row>
    <row r="132" spans="1:5" x14ac:dyDescent="0.2">
      <c r="A132" s="3" t="s">
        <v>20</v>
      </c>
      <c r="B132" s="15">
        <f>+B8*B22+B8*B25+B8*B26+B9*B23+B9*B21+B10*B24</f>
        <v>842500</v>
      </c>
      <c r="C132" s="15">
        <f>+C8*C22+C8*C25+C8*C26+C9*C23+C9*C21+C10*C24</f>
        <v>922500</v>
      </c>
      <c r="D132" s="15">
        <f>+D8*D22+D8*D25+D8*D26+D9*D23+D9*D21+D10*D24</f>
        <v>635000</v>
      </c>
      <c r="E132" s="15">
        <f>+B132+C132+D132</f>
        <v>2400000</v>
      </c>
    </row>
    <row r="133" spans="1:5" x14ac:dyDescent="0.2">
      <c r="A133" s="3" t="s">
        <v>21</v>
      </c>
      <c r="B133" s="15">
        <f>+B129-B131-B132</f>
        <v>-1000</v>
      </c>
      <c r="C133" s="15">
        <f t="shared" ref="C133:D133" si="4">+C129-C131-C132</f>
        <v>25000</v>
      </c>
      <c r="D133" s="15">
        <f t="shared" si="4"/>
        <v>80000</v>
      </c>
      <c r="E133" s="15">
        <f>+B133+C133+D133</f>
        <v>104000</v>
      </c>
    </row>
    <row r="134" spans="1:5" x14ac:dyDescent="0.2">
      <c r="A134" s="3" t="s">
        <v>54</v>
      </c>
      <c r="B134" s="15"/>
      <c r="C134" s="15"/>
      <c r="D134" s="15"/>
      <c r="E134" s="15">
        <f>+E133/E119</f>
        <v>10.721649484536082</v>
      </c>
    </row>
    <row r="135" spans="1:5" x14ac:dyDescent="0.2">
      <c r="A135" s="3" t="s">
        <v>58</v>
      </c>
      <c r="B135" s="3"/>
      <c r="C135" s="3"/>
      <c r="D135" s="3"/>
      <c r="E135" s="26">
        <f>+E116</f>
        <v>60500</v>
      </c>
    </row>
    <row r="136" spans="1:5" x14ac:dyDescent="0.2">
      <c r="A136" s="18" t="s">
        <v>64</v>
      </c>
      <c r="B136" s="18"/>
      <c r="C136" s="18"/>
      <c r="D136" s="18"/>
      <c r="E136" s="27">
        <f>E135/E134</f>
        <v>5642.7884615384619</v>
      </c>
    </row>
    <row r="137" spans="1:5" x14ac:dyDescent="0.2">
      <c r="A137" s="3" t="s">
        <v>63</v>
      </c>
      <c r="B137" s="3" t="s">
        <v>89</v>
      </c>
      <c r="C137" s="3"/>
      <c r="D137" s="3"/>
      <c r="E137" s="26">
        <f>+E112</f>
        <v>169500</v>
      </c>
    </row>
    <row r="138" spans="1:5" x14ac:dyDescent="0.2">
      <c r="A138" s="18" t="s">
        <v>65</v>
      </c>
      <c r="B138" s="3"/>
      <c r="C138" s="3"/>
      <c r="D138" s="3"/>
      <c r="E138" s="27">
        <f>+(E135+E137)/E134</f>
        <v>21451.923076923078</v>
      </c>
    </row>
    <row r="140" spans="1:5" x14ac:dyDescent="0.2">
      <c r="A140" s="42" t="s">
        <v>88</v>
      </c>
      <c r="B140" s="43"/>
      <c r="C140" s="43"/>
      <c r="D140" s="43"/>
      <c r="E140" s="43"/>
    </row>
    <row r="141" spans="1:5" x14ac:dyDescent="0.2">
      <c r="B141" s="3" t="s">
        <v>78</v>
      </c>
      <c r="C141" s="3" t="s">
        <v>79</v>
      </c>
      <c r="D141" s="3" t="s">
        <v>80</v>
      </c>
      <c r="E141" s="29" t="s">
        <v>3</v>
      </c>
    </row>
    <row r="142" spans="1:5" x14ac:dyDescent="0.2">
      <c r="A142" s="30" t="s">
        <v>66</v>
      </c>
      <c r="B142" s="26">
        <f>+B68</f>
        <v>550000</v>
      </c>
      <c r="C142" s="26">
        <f>+C68</f>
        <v>750000</v>
      </c>
      <c r="D142" s="26">
        <f>+D68</f>
        <v>500000</v>
      </c>
      <c r="E142" s="26">
        <f>+B142+C142+D142</f>
        <v>1800000</v>
      </c>
    </row>
    <row r="143" spans="1:5" x14ac:dyDescent="0.2">
      <c r="A143" s="30" t="s">
        <v>20</v>
      </c>
      <c r="B143" s="26">
        <f>+B69</f>
        <v>842500</v>
      </c>
      <c r="C143" s="26">
        <f>+C69</f>
        <v>922500</v>
      </c>
      <c r="D143" s="26">
        <f>+D69</f>
        <v>635000</v>
      </c>
      <c r="E143" s="26">
        <f>+B143+C143+D143</f>
        <v>2400000</v>
      </c>
    </row>
    <row r="144" spans="1:5" x14ac:dyDescent="0.2">
      <c r="A144" s="30" t="s">
        <v>71</v>
      </c>
      <c r="B144" s="26">
        <f>+B99</f>
        <v>4500</v>
      </c>
      <c r="C144" s="26">
        <f t="shared" ref="C144:D144" si="5">+C99</f>
        <v>4500</v>
      </c>
      <c r="D144" s="26">
        <f t="shared" si="5"/>
        <v>4500</v>
      </c>
      <c r="E144" s="26">
        <f>+B144+C144+D144</f>
        <v>13500</v>
      </c>
    </row>
    <row r="145" spans="1:5" x14ac:dyDescent="0.2">
      <c r="A145" s="18" t="s">
        <v>67</v>
      </c>
      <c r="B145" s="21">
        <f>+B142+B143+B144</f>
        <v>1397000</v>
      </c>
      <c r="C145" s="21">
        <f t="shared" ref="C145:D145" si="6">+C142+C143+C144</f>
        <v>1677000</v>
      </c>
      <c r="D145" s="21">
        <f t="shared" si="6"/>
        <v>1139500</v>
      </c>
      <c r="E145" s="21">
        <f>+B145+C145+D145</f>
        <v>4213500</v>
      </c>
    </row>
    <row r="147" spans="1:5" x14ac:dyDescent="0.2">
      <c r="A147" s="42" t="s">
        <v>92</v>
      </c>
      <c r="B147" s="43"/>
      <c r="C147" s="43"/>
      <c r="D147" s="43"/>
      <c r="E147" s="43"/>
    </row>
    <row r="149" spans="1:5" x14ac:dyDescent="0.2">
      <c r="A149" s="1" t="s">
        <v>68</v>
      </c>
    </row>
    <row r="150" spans="1:5" x14ac:dyDescent="0.2">
      <c r="A150" s="1" t="s">
        <v>69</v>
      </c>
      <c r="E150" s="13">
        <f>+E100+E101+E102+E103+E104+E105+E106+E107+E108+E109+E110</f>
        <v>47000</v>
      </c>
    </row>
    <row r="151" spans="1:5" x14ac:dyDescent="0.2">
      <c r="A151" s="1" t="s">
        <v>73</v>
      </c>
      <c r="B151" s="13">
        <f>+SUM(B21:B26)</f>
        <v>74250</v>
      </c>
      <c r="C151" s="13">
        <f>+SUM(C21:C26)</f>
        <v>78750</v>
      </c>
      <c r="D151" s="13">
        <f>+SUM(D21:D26)</f>
        <v>57000</v>
      </c>
      <c r="E151" s="13">
        <f>+B151+C151+D151</f>
        <v>210000</v>
      </c>
    </row>
    <row r="152" spans="1:5" x14ac:dyDescent="0.2">
      <c r="A152" s="1" t="s">
        <v>74</v>
      </c>
      <c r="E152" s="32">
        <f>+E150/E151</f>
        <v>0.22380952380952382</v>
      </c>
    </row>
    <row r="153" spans="1:5" x14ac:dyDescent="0.2">
      <c r="A153" s="1" t="s">
        <v>75</v>
      </c>
      <c r="B153" s="33">
        <f>+E152*B151</f>
        <v>16617.857142857145</v>
      </c>
      <c r="C153" s="33">
        <f>+E152*C151</f>
        <v>17625</v>
      </c>
      <c r="D153" s="33">
        <f>+E152*D151</f>
        <v>12757.142857142857</v>
      </c>
      <c r="E153" s="33">
        <f>+B153+C153+D153</f>
        <v>47000</v>
      </c>
    </row>
    <row r="155" spans="1:5" x14ac:dyDescent="0.2">
      <c r="B155" s="3" t="s">
        <v>78</v>
      </c>
      <c r="C155" s="3" t="s">
        <v>79</v>
      </c>
      <c r="D155" s="3" t="s">
        <v>80</v>
      </c>
      <c r="E155" s="29" t="s">
        <v>3</v>
      </c>
    </row>
    <row r="156" spans="1:5" x14ac:dyDescent="0.2">
      <c r="A156" s="30" t="s">
        <v>66</v>
      </c>
      <c r="B156" s="26">
        <f>+B142</f>
        <v>550000</v>
      </c>
      <c r="C156" s="26">
        <f>+C142</f>
        <v>750000</v>
      </c>
      <c r="D156" s="26">
        <f>+D142</f>
        <v>500000</v>
      </c>
      <c r="E156" s="26">
        <f>+B156+C156+D156</f>
        <v>1800000</v>
      </c>
    </row>
    <row r="157" spans="1:5" x14ac:dyDescent="0.2">
      <c r="A157" s="30" t="s">
        <v>20</v>
      </c>
      <c r="B157" s="26">
        <f>+B143</f>
        <v>842500</v>
      </c>
      <c r="C157" s="26">
        <f>+C143</f>
        <v>922500</v>
      </c>
      <c r="D157" s="26">
        <f>+D143</f>
        <v>635000</v>
      </c>
      <c r="E157" s="26">
        <f>+B157+C157+D157</f>
        <v>2400000</v>
      </c>
    </row>
    <row r="158" spans="1:5" x14ac:dyDescent="0.2">
      <c r="A158" s="30" t="s">
        <v>71</v>
      </c>
      <c r="B158" s="26">
        <f>+B144</f>
        <v>4500</v>
      </c>
      <c r="C158" s="26">
        <f>+C144</f>
        <v>4500</v>
      </c>
      <c r="D158" s="26">
        <f>+D144</f>
        <v>4500</v>
      </c>
      <c r="E158" s="26">
        <f>+B158+C158+D158</f>
        <v>13500</v>
      </c>
    </row>
    <row r="159" spans="1:5" x14ac:dyDescent="0.2">
      <c r="A159" s="18" t="s">
        <v>67</v>
      </c>
      <c r="B159" s="21">
        <f>+B156+B157+B158</f>
        <v>1397000</v>
      </c>
      <c r="C159" s="21">
        <f t="shared" ref="C159:D159" si="7">+C156+C157+C158</f>
        <v>1677000</v>
      </c>
      <c r="D159" s="21">
        <f t="shared" si="7"/>
        <v>1139500</v>
      </c>
      <c r="E159" s="21">
        <f>+B159+C159+D159</f>
        <v>4213500</v>
      </c>
    </row>
    <row r="160" spans="1:5" x14ac:dyDescent="0.2">
      <c r="A160" s="3" t="s">
        <v>75</v>
      </c>
      <c r="B160" s="34">
        <f>+B153</f>
        <v>16617.857142857145</v>
      </c>
      <c r="C160" s="34">
        <f t="shared" ref="C160:D160" si="8">+C153</f>
        <v>17625</v>
      </c>
      <c r="D160" s="34">
        <f t="shared" si="8"/>
        <v>12757.142857142857</v>
      </c>
      <c r="E160" s="34">
        <f>+B160+C160+D160</f>
        <v>47000</v>
      </c>
    </row>
    <row r="161" spans="1:5" x14ac:dyDescent="0.2">
      <c r="A161" s="18" t="s">
        <v>76</v>
      </c>
      <c r="B161" s="27">
        <f>+B159+B160</f>
        <v>1413617.857142857</v>
      </c>
      <c r="C161" s="27">
        <f t="shared" ref="C161:E161" si="9">+C159+C160</f>
        <v>1694625</v>
      </c>
      <c r="D161" s="27">
        <f t="shared" si="9"/>
        <v>1152257.142857143</v>
      </c>
      <c r="E161" s="27">
        <f t="shared" si="9"/>
        <v>4260500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 1</vt:lpstr>
      <vt:lpstr>Esercizio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l.bini</dc:creator>
  <cp:lastModifiedBy>l.bini</cp:lastModifiedBy>
  <dcterms:created xsi:type="dcterms:W3CDTF">2025-06-25T07:36:06Z</dcterms:created>
  <dcterms:modified xsi:type="dcterms:W3CDTF">2025-06-30T10:28:59Z</dcterms:modified>
</cp:coreProperties>
</file>